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3"/>
  </bookViews>
  <sheets>
    <sheet name="Hoja1" sheetId="1" r:id="rId1"/>
    <sheet name="Hoja2" sheetId="2" r:id="rId2"/>
    <sheet name="Hoja3" sheetId="3" r:id="rId3"/>
    <sheet name="Hoja1 (2)" sheetId="4" r:id="rId4"/>
  </sheets>
  <definedNames/>
  <calcPr fullCalcOnLoad="1"/>
</workbook>
</file>

<file path=xl/sharedStrings.xml><?xml version="1.0" encoding="utf-8"?>
<sst xmlns="http://schemas.openxmlformats.org/spreadsheetml/2006/main" count="35" uniqueCount="18">
  <si>
    <t>monto</t>
  </si>
  <si>
    <t>Plazo</t>
  </si>
  <si>
    <t>anos</t>
  </si>
  <si>
    <t>meses</t>
  </si>
  <si>
    <t>tasa</t>
  </si>
  <si>
    <t>ea</t>
  </si>
  <si>
    <t>em</t>
  </si>
  <si>
    <t>periodo</t>
  </si>
  <si>
    <t>interes</t>
  </si>
  <si>
    <t>pago</t>
  </si>
  <si>
    <t>flujo de caja</t>
  </si>
  <si>
    <t>tasa de crecim 1</t>
  </si>
  <si>
    <t>pago adicional 1</t>
  </si>
  <si>
    <t>pago adicional 2</t>
  </si>
  <si>
    <t>pago adicional 3</t>
  </si>
  <si>
    <t>a)</t>
  </si>
  <si>
    <t xml:space="preserve">el valor de la cuota mensual es de </t>
  </si>
  <si>
    <t>primer semestre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</si>
</sst>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8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43" fontId="0" fillId="2" borderId="0" xfId="15" applyFill="1" applyAlignment="1">
      <alignment/>
    </xf>
    <xf numFmtId="8" fontId="0" fillId="2" borderId="0" xfId="0" applyNumberFormat="1" applyFill="1" applyAlignment="1">
      <alignment/>
    </xf>
    <xf numFmtId="43" fontId="0" fillId="0" borderId="0" xfId="15" applyAlignment="1">
      <alignment/>
    </xf>
    <xf numFmtId="10" fontId="0" fillId="0" borderId="0" xfId="19" applyNumberFormat="1" applyAlignment="1">
      <alignment/>
    </xf>
    <xf numFmtId="43" fontId="0" fillId="2" borderId="0" xfId="15" applyFill="1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0">
      <selection activeCell="D20" sqref="D20"/>
    </sheetView>
  </sheetViews>
  <sheetFormatPr defaultColWidth="11.421875" defaultRowHeight="12.75"/>
  <cols>
    <col min="2" max="2" width="15.421875" style="0" bestFit="1" customWidth="1"/>
    <col min="3" max="3" width="13.421875" style="0" bestFit="1" customWidth="1"/>
    <col min="4" max="4" width="13.8515625" style="0" bestFit="1" customWidth="1"/>
    <col min="5" max="7" width="15.28125" style="3" customWidth="1"/>
    <col min="8" max="8" width="14.8515625" style="0" bestFit="1" customWidth="1"/>
  </cols>
  <sheetData>
    <row r="1" spans="5:7" ht="12.75">
      <c r="E1"/>
      <c r="F1"/>
      <c r="G1"/>
    </row>
    <row r="2" spans="5:7" ht="12.75">
      <c r="E2"/>
      <c r="F2"/>
      <c r="G2"/>
    </row>
    <row r="3" spans="5:7" ht="12.75">
      <c r="E3"/>
      <c r="F3"/>
      <c r="G3"/>
    </row>
    <row r="4" spans="1:7" ht="12.75">
      <c r="A4" t="s">
        <v>0</v>
      </c>
      <c r="B4" s="3">
        <v>130000000</v>
      </c>
      <c r="E4"/>
      <c r="F4"/>
      <c r="G4"/>
    </row>
    <row r="5" spans="1:7" ht="12.75">
      <c r="A5" t="s">
        <v>1</v>
      </c>
      <c r="B5">
        <v>12</v>
      </c>
      <c r="C5" t="s">
        <v>2</v>
      </c>
      <c r="E5"/>
      <c r="F5"/>
      <c r="G5"/>
    </row>
    <row r="6" spans="2:7" ht="12.75">
      <c r="B6">
        <f>B5*12</f>
        <v>144</v>
      </c>
      <c r="C6" t="s">
        <v>3</v>
      </c>
      <c r="E6"/>
      <c r="F6"/>
      <c r="G6"/>
    </row>
    <row r="7" spans="1:7" ht="12.75">
      <c r="A7" t="s">
        <v>4</v>
      </c>
      <c r="B7" s="1">
        <v>0.3</v>
      </c>
      <c r="C7" t="s">
        <v>5</v>
      </c>
      <c r="E7"/>
      <c r="F7"/>
      <c r="G7"/>
    </row>
    <row r="8" spans="2:7" ht="12.75">
      <c r="B8" s="2">
        <f>(1+B7)^(1/12)-1</f>
        <v>0.022104450593615876</v>
      </c>
      <c r="C8" t="s">
        <v>6</v>
      </c>
      <c r="E8"/>
      <c r="F8"/>
      <c r="G8"/>
    </row>
    <row r="9" spans="1:7" ht="12.75">
      <c r="A9" t="s">
        <v>11</v>
      </c>
      <c r="B9" s="2">
        <v>0.011</v>
      </c>
      <c r="E9"/>
      <c r="F9"/>
      <c r="G9"/>
    </row>
    <row r="10" spans="5:7" ht="12.75">
      <c r="E10"/>
      <c r="F10"/>
      <c r="G10"/>
    </row>
    <row r="11" spans="5:7" ht="12.75">
      <c r="E11"/>
      <c r="F11"/>
      <c r="G11"/>
    </row>
    <row r="12" spans="1:8" ht="12.75">
      <c r="A12" t="s">
        <v>7</v>
      </c>
      <c r="B12" t="s">
        <v>0</v>
      </c>
      <c r="C12" t="s">
        <v>8</v>
      </c>
      <c r="D12" t="s">
        <v>9</v>
      </c>
      <c r="E12" t="s">
        <v>12</v>
      </c>
      <c r="F12" t="s">
        <v>13</v>
      </c>
      <c r="G12" t="s">
        <v>14</v>
      </c>
      <c r="H12" t="s">
        <v>10</v>
      </c>
    </row>
    <row r="13" spans="1:8" ht="12.75">
      <c r="A13">
        <v>0</v>
      </c>
      <c r="B13" s="3">
        <f>B4</f>
        <v>130000000</v>
      </c>
      <c r="H13" s="5">
        <f>B13</f>
        <v>130000000</v>
      </c>
    </row>
    <row r="14" spans="1:8" ht="12.75">
      <c r="A14">
        <v>1</v>
      </c>
      <c r="B14" s="5">
        <f>B13+C14+D14+E14+F14+G14</f>
        <v>129871128.90809296</v>
      </c>
      <c r="C14" s="3">
        <f>B13*$B$8</f>
        <v>2873578.5771700637</v>
      </c>
      <c r="D14" s="4">
        <f>PMT($B$8,$B$6,$B$13)</f>
        <v>-3002449.669077093</v>
      </c>
      <c r="H14" s="4">
        <f>+D14+E14+F14+G14</f>
        <v>-3002449.669077093</v>
      </c>
    </row>
    <row r="15" spans="1:8" ht="12.75">
      <c r="A15">
        <v>2</v>
      </c>
      <c r="B15" s="5">
        <f aca="true" t="shared" si="0" ref="B15:B78">B14+C15+D15+E15+F15+G15</f>
        <v>129739409.19150192</v>
      </c>
      <c r="C15" s="3">
        <f aca="true" t="shared" si="1" ref="C15:C78">B14*$B$8</f>
        <v>2870729.9524860596</v>
      </c>
      <c r="D15" s="4">
        <f>PMT($B$8,$B$6,$B$13)</f>
        <v>-3002449.669077093</v>
      </c>
      <c r="H15" s="4">
        <f aca="true" t="shared" si="2" ref="H15:H78">+D15+E15+F15+G15</f>
        <v>-3002449.669077093</v>
      </c>
    </row>
    <row r="16" spans="1:8" ht="12.75">
      <c r="A16">
        <v>3</v>
      </c>
      <c r="B16" s="5">
        <f t="shared" si="0"/>
        <v>129604777.88294329</v>
      </c>
      <c r="C16" s="3">
        <f t="shared" si="1"/>
        <v>2867818.3605184676</v>
      </c>
      <c r="D16" s="4">
        <f>PMT($B$8,$B$6,$B$13)</f>
        <v>-3002449.669077093</v>
      </c>
      <c r="H16" s="4">
        <f t="shared" si="2"/>
        <v>-3002449.669077093</v>
      </c>
    </row>
    <row r="17" spans="1:8" ht="12.75">
      <c r="A17">
        <v>4</v>
      </c>
      <c r="B17" s="5">
        <f t="shared" si="0"/>
        <v>129467170.62327626</v>
      </c>
      <c r="C17" s="3">
        <f t="shared" si="1"/>
        <v>2864842.4094100795</v>
      </c>
      <c r="D17" s="4">
        <f>PMT($B$8,$B$6,$B$13)</f>
        <v>-3002449.669077093</v>
      </c>
      <c r="H17" s="4">
        <f t="shared" si="2"/>
        <v>-3002449.669077093</v>
      </c>
    </row>
    <row r="18" spans="1:8" ht="12.75">
      <c r="A18">
        <v>5</v>
      </c>
      <c r="B18" s="5">
        <f t="shared" si="0"/>
        <v>129326521.63073662</v>
      </c>
      <c r="C18" s="3">
        <f t="shared" si="1"/>
        <v>2861800.676537447</v>
      </c>
      <c r="D18" s="4">
        <f>PMT($B$8,$B$6,$B$13)</f>
        <v>-3002449.669077093</v>
      </c>
      <c r="H18" s="4">
        <f t="shared" si="2"/>
        <v>-3002449.669077093</v>
      </c>
    </row>
    <row r="19" spans="1:8" s="6" customFormat="1" ht="12.75">
      <c r="A19" s="6">
        <v>6</v>
      </c>
      <c r="B19" s="5">
        <f t="shared" si="0"/>
        <v>128482763.66949034</v>
      </c>
      <c r="C19" s="3">
        <f t="shared" si="1"/>
        <v>2858691.7078308123</v>
      </c>
      <c r="D19" s="8">
        <f>PMT($B$8,$B$6,$B$13)</f>
        <v>-3002449.669077093</v>
      </c>
      <c r="F19" s="7">
        <v>-700000</v>
      </c>
      <c r="G19" s="7"/>
      <c r="H19" s="8">
        <f t="shared" si="2"/>
        <v>-3702449.669077093</v>
      </c>
    </row>
    <row r="20" spans="1:8" ht="12.75">
      <c r="A20">
        <v>7</v>
      </c>
      <c r="B20" s="5">
        <f t="shared" si="0"/>
        <v>128336624.21470523</v>
      </c>
      <c r="C20" s="3">
        <f t="shared" si="1"/>
        <v>2840040.9016634743</v>
      </c>
      <c r="D20" s="4">
        <f>PMT($B$8,$B$6-$A$19,$B$19)</f>
        <v>-2986180.3564485814</v>
      </c>
      <c r="H20" s="4">
        <f t="shared" si="2"/>
        <v>-2986180.3564485814</v>
      </c>
    </row>
    <row r="21" spans="1:8" ht="12.75">
      <c r="A21">
        <v>8</v>
      </c>
      <c r="B21" s="5">
        <f t="shared" si="0"/>
        <v>128187254.42756206</v>
      </c>
      <c r="C21" s="3">
        <f t="shared" si="1"/>
        <v>2836810.5693053985</v>
      </c>
      <c r="D21" s="4">
        <f>PMT($B$8,$B$6-$A$19,$B$19)</f>
        <v>-2986180.3564485814</v>
      </c>
      <c r="H21" s="4">
        <f t="shared" si="2"/>
        <v>-2986180.3564485814</v>
      </c>
    </row>
    <row r="22" spans="1:8" ht="12.75">
      <c r="A22">
        <v>9</v>
      </c>
      <c r="B22" s="5">
        <f t="shared" si="0"/>
        <v>128034582.90333879</v>
      </c>
      <c r="C22" s="3">
        <f t="shared" si="1"/>
        <v>2833508.8322253134</v>
      </c>
      <c r="D22" s="4">
        <f>PMT($B$8,$B$6-$A$19,$B$19)</f>
        <v>-2986180.3564485814</v>
      </c>
      <c r="H22" s="4">
        <f t="shared" si="2"/>
        <v>-2986180.3564485814</v>
      </c>
    </row>
    <row r="23" spans="1:8" ht="12.75">
      <c r="A23">
        <v>10</v>
      </c>
      <c r="B23" s="5">
        <f t="shared" si="0"/>
        <v>127878536.65895128</v>
      </c>
      <c r="C23" s="3">
        <f t="shared" si="1"/>
        <v>2830134.1120610684</v>
      </c>
      <c r="D23" s="4">
        <f>PMT($B$8,$B$6-$A$19,$B$19)</f>
        <v>-2986180.3564485814</v>
      </c>
      <c r="H23" s="4">
        <f t="shared" si="2"/>
        <v>-2986180.3564485814</v>
      </c>
    </row>
    <row r="24" spans="1:8" ht="12.75">
      <c r="A24">
        <v>11</v>
      </c>
      <c r="B24" s="5">
        <f t="shared" si="0"/>
        <v>127719041.0980644</v>
      </c>
      <c r="C24" s="3">
        <f t="shared" si="1"/>
        <v>2826684.795561685</v>
      </c>
      <c r="D24" s="4">
        <f>PMT($B$8,$B$6-$A$19,$B$19)</f>
        <v>-2986180.3564485814</v>
      </c>
      <c r="H24" s="4">
        <f t="shared" si="2"/>
        <v>-2986180.3564485814</v>
      </c>
    </row>
    <row r="25" spans="1:8" s="6" customFormat="1" ht="12.75">
      <c r="A25" s="6">
        <v>12</v>
      </c>
      <c r="B25" s="5">
        <f t="shared" si="0"/>
        <v>123648319.97543198</v>
      </c>
      <c r="C25" s="3">
        <f t="shared" si="1"/>
        <v>2823159.23381616</v>
      </c>
      <c r="D25" s="4">
        <f>PMT($B$8,$B$6-$A$19,$B$19)</f>
        <v>-2986180.3564485814</v>
      </c>
      <c r="E25" s="7">
        <v>-3200000</v>
      </c>
      <c r="F25" s="7">
        <f>F19*(1+$B$9)</f>
        <v>-707699.9999999999</v>
      </c>
      <c r="G25" s="7"/>
      <c r="H25" s="8">
        <f t="shared" si="2"/>
        <v>-6893880.356448581</v>
      </c>
    </row>
    <row r="26" spans="1:8" ht="12.75">
      <c r="A26">
        <v>13</v>
      </c>
      <c r="B26" s="5">
        <f t="shared" si="0"/>
        <v>123486799.93338916</v>
      </c>
      <c r="C26" s="3">
        <f t="shared" si="1"/>
        <v>2733178.179880543</v>
      </c>
      <c r="D26" s="4">
        <f>PMT($B$8,$B$6-$A$25,$B$25)</f>
        <v>-2894698.2219233625</v>
      </c>
      <c r="H26" s="4">
        <f t="shared" si="2"/>
        <v>-2894698.2219233625</v>
      </c>
    </row>
    <row r="27" spans="1:8" ht="12.75">
      <c r="A27">
        <v>14</v>
      </c>
      <c r="B27" s="5">
        <f t="shared" si="0"/>
        <v>123321709.57955712</v>
      </c>
      <c r="C27" s="3">
        <f t="shared" si="1"/>
        <v>2729607.868091329</v>
      </c>
      <c r="D27" s="4">
        <f>PMT($B$8,$B$6-$A$25,$B$25)</f>
        <v>-2894698.2219233625</v>
      </c>
      <c r="H27" s="4">
        <f t="shared" si="2"/>
        <v>-2894698.2219233625</v>
      </c>
    </row>
    <row r="28" spans="1:8" ht="12.75">
      <c r="A28">
        <v>15</v>
      </c>
      <c r="B28" s="5">
        <f t="shared" si="0"/>
        <v>123152969.99415532</v>
      </c>
      <c r="C28" s="3">
        <f t="shared" si="1"/>
        <v>2725958.636521566</v>
      </c>
      <c r="D28" s="4">
        <f>PMT($B$8,$B$6-$A$25,$B$25)</f>
        <v>-2894698.2219233625</v>
      </c>
      <c r="H28" s="4">
        <f t="shared" si="2"/>
        <v>-2894698.2219233625</v>
      </c>
    </row>
    <row r="29" spans="1:8" ht="12.75">
      <c r="A29">
        <v>16</v>
      </c>
      <c r="B29" s="5">
        <f t="shared" si="0"/>
        <v>122980500.51292482</v>
      </c>
      <c r="C29" s="3">
        <f t="shared" si="1"/>
        <v>2722228.7406928646</v>
      </c>
      <c r="D29" s="4">
        <f>PMT($B$8,$B$6-$A$25,$B$25)</f>
        <v>-2894698.2219233625</v>
      </c>
      <c r="H29" s="4">
        <f t="shared" si="2"/>
        <v>-2894698.2219233625</v>
      </c>
    </row>
    <row r="30" spans="1:8" ht="12.75">
      <c r="A30">
        <v>17</v>
      </c>
      <c r="B30" s="5">
        <f t="shared" si="0"/>
        <v>122804218.68856755</v>
      </c>
      <c r="C30" s="3">
        <f t="shared" si="1"/>
        <v>2718416.3975660987</v>
      </c>
      <c r="D30" s="4">
        <f>PMT($B$8,$B$6-$A$25,$B$25)</f>
        <v>-2894698.2219233625</v>
      </c>
      <c r="H30" s="4">
        <f t="shared" si="2"/>
        <v>-2894698.2219233625</v>
      </c>
    </row>
    <row r="31" spans="1:8" s="6" customFormat="1" ht="12.75">
      <c r="A31" s="6">
        <v>18</v>
      </c>
      <c r="B31" s="5">
        <f t="shared" si="0"/>
        <v>121908555.55133322</v>
      </c>
      <c r="C31" s="3">
        <f t="shared" si="1"/>
        <v>2714519.784689041</v>
      </c>
      <c r="D31" s="8">
        <f>PMT($B$8,$B$6-$A$30,$B$30)</f>
        <v>-2894698.221923362</v>
      </c>
      <c r="E31" s="7"/>
      <c r="F31" s="7">
        <f>F25*(1+$B$9)</f>
        <v>-715484.6999999998</v>
      </c>
      <c r="G31" s="7"/>
      <c r="H31" s="8">
        <f t="shared" si="2"/>
        <v>-3610182.9219233617</v>
      </c>
    </row>
    <row r="32" spans="1:8" ht="12.75">
      <c r="A32">
        <v>19</v>
      </c>
      <c r="B32" s="5">
        <f t="shared" si="0"/>
        <v>121708578.97253338</v>
      </c>
      <c r="C32" s="3">
        <f t="shared" si="1"/>
        <v>2694721.6431235215</v>
      </c>
      <c r="D32" s="4">
        <f aca="true" t="shared" si="3" ref="D32:D37">PMT($B$8,$B$6-$A$30,$B$30)</f>
        <v>-2894698.221923362</v>
      </c>
      <c r="H32" s="4">
        <f t="shared" si="2"/>
        <v>-2894698.221923362</v>
      </c>
    </row>
    <row r="33" spans="1:8" ht="12.75">
      <c r="A33">
        <v>20</v>
      </c>
      <c r="B33" s="5">
        <f t="shared" si="0"/>
        <v>121504182.02132757</v>
      </c>
      <c r="C33" s="3">
        <f t="shared" si="1"/>
        <v>2690301.2707175603</v>
      </c>
      <c r="D33" s="4">
        <f t="shared" si="3"/>
        <v>-2894698.221923362</v>
      </c>
      <c r="H33" s="4">
        <f t="shared" si="2"/>
        <v>-2894698.221923362</v>
      </c>
    </row>
    <row r="34" spans="1:8" ht="12.75">
      <c r="A34">
        <v>21</v>
      </c>
      <c r="B34" s="5">
        <f t="shared" si="0"/>
        <v>121295266.98781236</v>
      </c>
      <c r="C34" s="3">
        <f t="shared" si="1"/>
        <v>2685783.1884081457</v>
      </c>
      <c r="D34" s="4">
        <f t="shared" si="3"/>
        <v>-2894698.221923362</v>
      </c>
      <c r="H34" s="4">
        <f t="shared" si="2"/>
        <v>-2894698.221923362</v>
      </c>
    </row>
    <row r="35" spans="1:8" ht="12.75">
      <c r="A35">
        <v>22</v>
      </c>
      <c r="B35" s="5">
        <f t="shared" si="0"/>
        <v>121081734.00226054</v>
      </c>
      <c r="C35" s="3">
        <f t="shared" si="1"/>
        <v>2681165.236371545</v>
      </c>
      <c r="D35" s="4">
        <f t="shared" si="3"/>
        <v>-2894698.221923362</v>
      </c>
      <c r="H35" s="4">
        <f t="shared" si="2"/>
        <v>-2894698.221923362</v>
      </c>
    </row>
    <row r="36" spans="1:8" ht="12.75">
      <c r="A36">
        <v>23</v>
      </c>
      <c r="B36" s="5">
        <f t="shared" si="0"/>
        <v>120863480.98737948</v>
      </c>
      <c r="C36" s="3">
        <f t="shared" si="1"/>
        <v>2676445.2070423076</v>
      </c>
      <c r="D36" s="4">
        <f t="shared" si="3"/>
        <v>-2894698.221923362</v>
      </c>
      <c r="H36" s="4">
        <f t="shared" si="2"/>
        <v>-2894698.221923362</v>
      </c>
    </row>
    <row r="37" spans="1:8" s="6" customFormat="1" ht="12.75">
      <c r="A37" s="6">
        <v>24</v>
      </c>
      <c r="B37" s="5">
        <f t="shared" si="0"/>
        <v>116717048.57781407</v>
      </c>
      <c r="C37" s="3">
        <f t="shared" si="1"/>
        <v>2671620.8440579614</v>
      </c>
      <c r="D37" s="8">
        <f t="shared" si="3"/>
        <v>-2894698.221923362</v>
      </c>
      <c r="E37" s="7">
        <v>-3200000</v>
      </c>
      <c r="F37" s="7">
        <f>F31*(1+$B$9)</f>
        <v>-723355.0316999998</v>
      </c>
      <c r="G37" s="7"/>
      <c r="H37" s="8">
        <f t="shared" si="2"/>
        <v>-6818053.253623363</v>
      </c>
    </row>
    <row r="38" spans="1:8" ht="12.75">
      <c r="A38">
        <v>25</v>
      </c>
      <c r="B38" s="5">
        <f t="shared" si="0"/>
        <v>116515265.63822114</v>
      </c>
      <c r="C38" s="3">
        <f t="shared" si="1"/>
        <v>2579966.2337209554</v>
      </c>
      <c r="D38" s="4">
        <f>PMT($B$8,$B$6-$A$37,$B$37)</f>
        <v>-2781749.173313879</v>
      </c>
      <c r="H38" s="4">
        <f t="shared" si="2"/>
        <v>-2781749.173313879</v>
      </c>
    </row>
    <row r="39" spans="1:8" ht="12.75">
      <c r="A39">
        <v>26</v>
      </c>
      <c r="B39" s="5">
        <f t="shared" si="0"/>
        <v>116309022.39760935</v>
      </c>
      <c r="C39" s="3">
        <f t="shared" si="1"/>
        <v>2575505.9327020887</v>
      </c>
      <c r="D39" s="4">
        <f>PMT($B$8,$B$6-$A$37,$B$37)</f>
        <v>-2781749.173313879</v>
      </c>
      <c r="H39" s="4">
        <f t="shared" si="2"/>
        <v>-2781749.173313879</v>
      </c>
    </row>
    <row r="40" spans="1:8" ht="12.75">
      <c r="A40">
        <v>27</v>
      </c>
      <c r="B40" s="5">
        <f t="shared" si="0"/>
        <v>116098220.26347518</v>
      </c>
      <c r="C40" s="3">
        <f t="shared" si="1"/>
        <v>2570947.039179718</v>
      </c>
      <c r="D40" s="4">
        <f>PMT($B$8,$B$6-$A$37,$B$37)</f>
        <v>-2781749.173313879</v>
      </c>
      <c r="H40" s="4">
        <f t="shared" si="2"/>
        <v>-2781749.173313879</v>
      </c>
    </row>
    <row r="41" spans="1:8" ht="12.75">
      <c r="A41">
        <v>28</v>
      </c>
      <c r="B41" s="5">
        <f t="shared" si="0"/>
        <v>115882758.46398202</v>
      </c>
      <c r="C41" s="3">
        <f t="shared" si="1"/>
        <v>2566287.3738207207</v>
      </c>
      <c r="D41" s="4">
        <f>PMT($B$8,$B$6-$A$37,$B$37)</f>
        <v>-2781749.173313879</v>
      </c>
      <c r="H41" s="4">
        <f t="shared" si="2"/>
        <v>-2781749.173313879</v>
      </c>
    </row>
    <row r="42" spans="1:8" ht="12.75">
      <c r="A42">
        <v>29</v>
      </c>
      <c r="B42" s="5">
        <f t="shared" si="0"/>
        <v>115662533.99978714</v>
      </c>
      <c r="C42" s="3">
        <f t="shared" si="1"/>
        <v>2561524.7091190126</v>
      </c>
      <c r="D42" s="4">
        <f>PMT($B$8,$B$6-$A$37,$B$37)</f>
        <v>-2781749.173313879</v>
      </c>
      <c r="H42" s="4">
        <f t="shared" si="2"/>
        <v>-2781749.173313879</v>
      </c>
    </row>
    <row r="43" spans="1:8" s="6" customFormat="1" ht="12.75">
      <c r="A43" s="6">
        <v>30</v>
      </c>
      <c r="B43" s="5">
        <f t="shared" si="0"/>
        <v>114706129.65775526</v>
      </c>
      <c r="C43" s="3">
        <f t="shared" si="1"/>
        <v>2556656.7683307114</v>
      </c>
      <c r="D43" s="8">
        <f>PMT($B$8,$B$6-$A$37,$B$37)</f>
        <v>-2781749.173313879</v>
      </c>
      <c r="E43" s="7"/>
      <c r="F43" s="7">
        <f>F37*(1+$B$9)</f>
        <v>-731311.9370486997</v>
      </c>
      <c r="G43" s="7"/>
      <c r="H43" s="8">
        <f t="shared" si="2"/>
        <v>-3513061.1103625786</v>
      </c>
    </row>
    <row r="44" spans="1:8" ht="12.75">
      <c r="A44">
        <v>31</v>
      </c>
      <c r="B44" s="5">
        <f t="shared" si="0"/>
        <v>114477519.22066262</v>
      </c>
      <c r="C44" s="3">
        <f t="shared" si="1"/>
        <v>2535515.975804748</v>
      </c>
      <c r="D44" s="4">
        <f>PMT($B$8,$B$6-$A$43,$B$43)</f>
        <v>-2764126.4128973708</v>
      </c>
      <c r="H44" s="4">
        <f t="shared" si="2"/>
        <v>-2764126.4128973708</v>
      </c>
    </row>
    <row r="45" spans="1:8" ht="12.75">
      <c r="A45">
        <v>32</v>
      </c>
      <c r="B45" s="5">
        <f t="shared" si="0"/>
        <v>114243855.47545812</v>
      </c>
      <c r="C45" s="3">
        <f t="shared" si="1"/>
        <v>2530462.667692849</v>
      </c>
      <c r="D45" s="4">
        <f>PMT($B$8,$B$6-$A$43,$B$43)</f>
        <v>-2764126.4128973708</v>
      </c>
      <c r="H45" s="4">
        <f t="shared" si="2"/>
        <v>-2764126.4128973708</v>
      </c>
    </row>
    <row r="46" spans="1:8" ht="12.75">
      <c r="A46">
        <v>33</v>
      </c>
      <c r="B46" s="5">
        <f t="shared" si="0"/>
        <v>114005026.72154221</v>
      </c>
      <c r="C46" s="3">
        <f t="shared" si="1"/>
        <v>2525297.6589814564</v>
      </c>
      <c r="D46" s="4">
        <f>PMT($B$8,$B$6-$A$43,$B$43)</f>
        <v>-2764126.4128973708</v>
      </c>
      <c r="H46" s="4">
        <f t="shared" si="2"/>
        <v>-2764126.4128973708</v>
      </c>
    </row>
    <row r="47" spans="1:8" ht="12.75">
      <c r="A47">
        <v>34</v>
      </c>
      <c r="B47" s="5">
        <f t="shared" si="0"/>
        <v>113760918.78923503</v>
      </c>
      <c r="C47" s="3">
        <f t="shared" si="1"/>
        <v>2520018.4805901875</v>
      </c>
      <c r="D47" s="4">
        <f>PMT($B$8,$B$6-$A$43,$B$43)</f>
        <v>-2764126.4128973708</v>
      </c>
      <c r="H47" s="4">
        <f t="shared" si="2"/>
        <v>-2764126.4128973708</v>
      </c>
    </row>
    <row r="48" spans="1:8" ht="12.75">
      <c r="A48">
        <v>35</v>
      </c>
      <c r="B48" s="5">
        <f t="shared" si="0"/>
        <v>113511414.98519865</v>
      </c>
      <c r="C48" s="3">
        <f t="shared" si="1"/>
        <v>2514622.6088609938</v>
      </c>
      <c r="D48" s="4">
        <f>PMT($B$8,$B$6-$A$43,$B$43)</f>
        <v>-2764126.4128973708</v>
      </c>
      <c r="H48" s="4">
        <f t="shared" si="2"/>
        <v>-2764126.4128973708</v>
      </c>
    </row>
    <row r="49" spans="1:8" s="6" customFormat="1" ht="12.75">
      <c r="A49" s="6">
        <v>36</v>
      </c>
      <c r="B49" s="5">
        <f t="shared" si="0"/>
        <v>104817039.66829681</v>
      </c>
      <c r="C49" s="3">
        <f t="shared" si="1"/>
        <v>2509107.4643517523</v>
      </c>
      <c r="D49" s="8">
        <f>PMT($B$8,$B$6-$A$43,$B$43)</f>
        <v>-2764126.4128973708</v>
      </c>
      <c r="E49" s="7">
        <v>-3200000</v>
      </c>
      <c r="F49" s="7">
        <f>F43*(1+$B$9)</f>
        <v>-739356.3683562353</v>
      </c>
      <c r="G49" s="7">
        <v>-4500000</v>
      </c>
      <c r="H49" s="8">
        <f t="shared" si="2"/>
        <v>-11203482.781253606</v>
      </c>
    </row>
    <row r="50" spans="1:8" ht="12.75">
      <c r="A50">
        <v>37</v>
      </c>
      <c r="B50" s="5">
        <f t="shared" si="0"/>
        <v>104575806.57693651</v>
      </c>
      <c r="C50" s="3">
        <f t="shared" si="1"/>
        <v>2316923.0747169424</v>
      </c>
      <c r="D50" s="4">
        <f>PMT($B$8,$B$6-$A$49,$B$49)</f>
        <v>-2558156.166077248</v>
      </c>
      <c r="H50" s="4">
        <f t="shared" si="2"/>
        <v>-2558156.166077248</v>
      </c>
    </row>
    <row r="51" spans="1:8" ht="12.75">
      <c r="A51">
        <v>38</v>
      </c>
      <c r="B51" s="5">
        <f t="shared" si="0"/>
        <v>104329241.1606267</v>
      </c>
      <c r="C51" s="3">
        <f t="shared" si="1"/>
        <v>2311590.7497674236</v>
      </c>
      <c r="D51" s="4">
        <f>PMT($B$8,$B$6-$A$49,$B$49)</f>
        <v>-2558156.166077248</v>
      </c>
      <c r="H51" s="4">
        <f t="shared" si="2"/>
        <v>-2558156.166077248</v>
      </c>
    </row>
    <row r="52" spans="1:8" ht="12.75">
      <c r="A52">
        <v>39</v>
      </c>
      <c r="B52" s="5">
        <f t="shared" si="0"/>
        <v>104077225.55125396</v>
      </c>
      <c r="C52" s="3">
        <f t="shared" si="1"/>
        <v>2306140.5567045086</v>
      </c>
      <c r="D52" s="4">
        <f>PMT($B$8,$B$6-$A$49,$B$49)</f>
        <v>-2558156.166077248</v>
      </c>
      <c r="H52" s="4">
        <f t="shared" si="2"/>
        <v>-2558156.166077248</v>
      </c>
    </row>
    <row r="53" spans="1:8" ht="12.75">
      <c r="A53">
        <v>40</v>
      </c>
      <c r="B53" s="5">
        <f t="shared" si="0"/>
        <v>103819639.27529503</v>
      </c>
      <c r="C53" s="3">
        <f t="shared" si="1"/>
        <v>2300569.890118309</v>
      </c>
      <c r="D53" s="4">
        <f>PMT($B$8,$B$6-$A$49,$B$49)</f>
        <v>-2558156.166077248</v>
      </c>
      <c r="H53" s="4">
        <f t="shared" si="2"/>
        <v>-2558156.166077248</v>
      </c>
    </row>
    <row r="54" spans="1:8" ht="12.75">
      <c r="A54">
        <v>41</v>
      </c>
      <c r="B54" s="5">
        <f t="shared" si="0"/>
        <v>103556359.19622557</v>
      </c>
      <c r="C54" s="3">
        <f t="shared" si="1"/>
        <v>2294876.0870077815</v>
      </c>
      <c r="D54" s="4">
        <f>PMT($B$8,$B$6-$A$49,$B$49)</f>
        <v>-2558156.166077248</v>
      </c>
      <c r="H54" s="4">
        <f t="shared" si="2"/>
        <v>-2558156.166077248</v>
      </c>
    </row>
    <row r="55" spans="1:8" s="6" customFormat="1" ht="12.75">
      <c r="A55" s="6">
        <v>42</v>
      </c>
      <c r="B55" s="5">
        <f t="shared" si="0"/>
        <v>102539770.16724788</v>
      </c>
      <c r="C55" s="3">
        <f t="shared" si="1"/>
        <v>2289056.425507707</v>
      </c>
      <c r="D55" s="8">
        <f>PMT($B$8,$B$6-$A$49,$B$49)</f>
        <v>-2558156.166077248</v>
      </c>
      <c r="E55" s="7"/>
      <c r="F55" s="7">
        <f>F49*(1+$B$9)</f>
        <v>-747489.2884081538</v>
      </c>
      <c r="G55" s="7"/>
      <c r="H55" s="8">
        <f t="shared" si="2"/>
        <v>-3305645.4544854015</v>
      </c>
    </row>
    <row r="56" spans="1:8" ht="12.75">
      <c r="A56">
        <v>43</v>
      </c>
      <c r="B56" s="5">
        <f t="shared" si="0"/>
        <v>102266712.64582187</v>
      </c>
      <c r="C56" s="3">
        <f t="shared" si="1"/>
        <v>2266585.2835426577</v>
      </c>
      <c r="D56" s="4">
        <f>PMT($B$8,$B$6-$A$55,$B$55)</f>
        <v>-2539642.80496867</v>
      </c>
      <c r="H56" s="4">
        <f t="shared" si="2"/>
        <v>-2539642.80496867</v>
      </c>
    </row>
    <row r="57" spans="1:8" ht="12.75">
      <c r="A57">
        <v>44</v>
      </c>
      <c r="B57" s="5">
        <f t="shared" si="0"/>
        <v>101987619.33790427</v>
      </c>
      <c r="C57" s="3">
        <f t="shared" si="1"/>
        <v>2260549.4970510816</v>
      </c>
      <c r="D57" s="4">
        <f>PMT($B$8,$B$6-$A$55,$B$55)</f>
        <v>-2539642.80496867</v>
      </c>
      <c r="H57" s="4">
        <f t="shared" si="2"/>
        <v>-2539642.80496867</v>
      </c>
    </row>
    <row r="58" spans="1:8" ht="12.75">
      <c r="A58">
        <v>45</v>
      </c>
      <c r="B58" s="5">
        <f t="shared" si="0"/>
        <v>101702356.82575081</v>
      </c>
      <c r="C58" s="3">
        <f t="shared" si="1"/>
        <v>2254380.292815208</v>
      </c>
      <c r="D58" s="4">
        <f>PMT($B$8,$B$6-$A$55,$B$55)</f>
        <v>-2539642.80496867</v>
      </c>
      <c r="H58" s="4">
        <f t="shared" si="2"/>
        <v>-2539642.80496867</v>
      </c>
    </row>
    <row r="59" spans="1:8" ht="12.75">
      <c r="A59">
        <v>46</v>
      </c>
      <c r="B59" s="5">
        <f t="shared" si="0"/>
        <v>101410788.74249125</v>
      </c>
      <c r="C59" s="3">
        <f t="shared" si="1"/>
        <v>2248074.7217091015</v>
      </c>
      <c r="D59" s="4">
        <f>PMT($B$8,$B$6-$A$55,$B$55)</f>
        <v>-2539642.80496867</v>
      </c>
      <c r="H59" s="4">
        <f t="shared" si="2"/>
        <v>-2539642.80496867</v>
      </c>
    </row>
    <row r="60" spans="1:8" ht="12.75">
      <c r="A60">
        <v>47</v>
      </c>
      <c r="B60" s="5">
        <f t="shared" si="0"/>
        <v>101112775.70694059</v>
      </c>
      <c r="C60" s="3">
        <f t="shared" si="1"/>
        <v>2241629.7694180147</v>
      </c>
      <c r="D60" s="4">
        <f>PMT($B$8,$B$6-$A$55,$B$55)</f>
        <v>-2539642.80496867</v>
      </c>
      <c r="H60" s="4">
        <f t="shared" si="2"/>
        <v>-2539642.80496867</v>
      </c>
    </row>
    <row r="61" spans="1:8" s="6" customFormat="1" ht="12.75">
      <c r="A61" s="6">
        <v>48</v>
      </c>
      <c r="B61" s="5">
        <f t="shared" si="0"/>
        <v>96852463.5863887</v>
      </c>
      <c r="C61" s="3">
        <f t="shared" si="1"/>
        <v>2235042.354997432</v>
      </c>
      <c r="D61" s="8">
        <f>PMT($B$8,$B$6-$A$55,$B$55)</f>
        <v>-2539642.80496867</v>
      </c>
      <c r="E61" s="7">
        <v>-3200000</v>
      </c>
      <c r="F61" s="7">
        <f>F55*(1+$B$9)</f>
        <v>-755711.6705806435</v>
      </c>
      <c r="G61" s="7"/>
      <c r="H61" s="8">
        <f t="shared" si="2"/>
        <v>-6495354.475549313</v>
      </c>
    </row>
    <row r="62" spans="1:8" ht="12.75">
      <c r="A62">
        <v>49</v>
      </c>
      <c r="B62" s="5">
        <f t="shared" si="0"/>
        <v>96553346.83292253</v>
      </c>
      <c r="C62" s="3">
        <f t="shared" si="1"/>
        <v>2140870.49621531</v>
      </c>
      <c r="D62" s="4">
        <f>PMT($B$8,$B$6-$A$61,$B$61)</f>
        <v>-2439987.2496814895</v>
      </c>
      <c r="H62" s="4">
        <f t="shared" si="2"/>
        <v>-2439987.2496814895</v>
      </c>
    </row>
    <row r="63" spans="1:8" ht="12.75">
      <c r="A63">
        <v>50</v>
      </c>
      <c r="B63" s="5">
        <f t="shared" si="0"/>
        <v>96247618.26795764</v>
      </c>
      <c r="C63" s="3">
        <f t="shared" si="1"/>
        <v>2134258.684716594</v>
      </c>
      <c r="D63" s="4">
        <f>PMT($B$8,$B$6-$A$61,$B$61)</f>
        <v>-2439987.2496814895</v>
      </c>
      <c r="H63" s="4">
        <f t="shared" si="2"/>
        <v>-2439987.2496814895</v>
      </c>
    </row>
    <row r="64" spans="1:8" ht="12.75">
      <c r="A64">
        <v>51</v>
      </c>
      <c r="B64" s="5">
        <f t="shared" si="0"/>
        <v>95935131.74103342</v>
      </c>
      <c r="C64" s="3">
        <f t="shared" si="1"/>
        <v>2127500.7227572706</v>
      </c>
      <c r="D64" s="4">
        <f>PMT($B$8,$B$6-$A$61,$B$61)</f>
        <v>-2439987.2496814895</v>
      </c>
      <c r="H64" s="4">
        <f t="shared" si="2"/>
        <v>-2439987.2496814895</v>
      </c>
    </row>
    <row r="65" spans="1:8" ht="12.75">
      <c r="A65">
        <v>52</v>
      </c>
      <c r="B65" s="5">
        <f t="shared" si="0"/>
        <v>95615737.87111364</v>
      </c>
      <c r="C65" s="3">
        <f t="shared" si="1"/>
        <v>2120593.3797617033</v>
      </c>
      <c r="D65" s="4">
        <f>PMT($B$8,$B$6-$A$61,$B$61)</f>
        <v>-2439987.2496814895</v>
      </c>
      <c r="H65" s="4">
        <f t="shared" si="2"/>
        <v>-2439987.2496814895</v>
      </c>
    </row>
    <row r="66" spans="1:8" ht="12.75">
      <c r="A66">
        <v>53</v>
      </c>
      <c r="B66" s="5">
        <f t="shared" si="0"/>
        <v>95289283.97517632</v>
      </c>
      <c r="C66" s="3">
        <f t="shared" si="1"/>
        <v>2113533.353744158</v>
      </c>
      <c r="D66" s="4">
        <f>PMT($B$8,$B$6-$A$61,$B$61)</f>
        <v>-2439987.2496814895</v>
      </c>
      <c r="H66" s="4">
        <f t="shared" si="2"/>
        <v>-2439987.2496814895</v>
      </c>
    </row>
    <row r="67" spans="1:8" s="6" customFormat="1" ht="12.75">
      <c r="A67" s="6">
        <v>54</v>
      </c>
      <c r="B67" s="5">
        <f t="shared" si="0"/>
        <v>94191589.49626812</v>
      </c>
      <c r="C67" s="3">
        <f t="shared" si="1"/>
        <v>2106317.269730318</v>
      </c>
      <c r="D67" s="8">
        <f>PMT($B$8,$B$6-$A$61,$B$61)</f>
        <v>-2439987.2496814895</v>
      </c>
      <c r="E67" s="7"/>
      <c r="F67" s="7">
        <f>F61*(1+$B$9)</f>
        <v>-764024.4989570305</v>
      </c>
      <c r="G67" s="7"/>
      <c r="H67" s="8">
        <f t="shared" si="2"/>
        <v>-3204011.74863852</v>
      </c>
    </row>
    <row r="68" spans="1:8" ht="12.75">
      <c r="A68">
        <v>55</v>
      </c>
      <c r="B68" s="5">
        <f t="shared" si="0"/>
        <v>93853288.01916532</v>
      </c>
      <c r="C68" s="3">
        <f t="shared" si="1"/>
        <v>2082053.3363544068</v>
      </c>
      <c r="D68" s="4">
        <f>PMT($B$8,$B$6-$A$67,$B$67)</f>
        <v>-2420354.8134572017</v>
      </c>
      <c r="H68" s="4">
        <f t="shared" si="2"/>
        <v>-2420354.8134572017</v>
      </c>
    </row>
    <row r="69" spans="1:8" ht="12.75">
      <c r="A69">
        <v>56</v>
      </c>
      <c r="B69" s="5">
        <f t="shared" si="0"/>
        <v>93507508.57377616</v>
      </c>
      <c r="C69" s="3">
        <f t="shared" si="1"/>
        <v>2074575.3680680408</v>
      </c>
      <c r="D69" s="4">
        <f>PMT($B$8,$B$6-$A$67,$B$67)</f>
        <v>-2420354.8134572017</v>
      </c>
      <c r="H69" s="4">
        <f t="shared" si="2"/>
        <v>-2420354.8134572017</v>
      </c>
    </row>
    <row r="70" spans="1:8" ht="12.75">
      <c r="A70">
        <v>57</v>
      </c>
      <c r="B70" s="5">
        <f t="shared" si="0"/>
        <v>93154085.8637201</v>
      </c>
      <c r="C70" s="3">
        <f t="shared" si="1"/>
        <v>2066932.103401148</v>
      </c>
      <c r="D70" s="4">
        <f>PMT($B$8,$B$6-$A$67,$B$67)</f>
        <v>-2420354.8134572017</v>
      </c>
      <c r="H70" s="4">
        <f t="shared" si="2"/>
        <v>-2420354.8134572017</v>
      </c>
    </row>
    <row r="71" spans="1:8" ht="12.75">
      <c r="A71">
        <v>58</v>
      </c>
      <c r="B71" s="5">
        <f t="shared" si="0"/>
        <v>92792850.93883096</v>
      </c>
      <c r="C71" s="3">
        <f t="shared" si="1"/>
        <v>2059119.888568052</v>
      </c>
      <c r="D71" s="4">
        <f>PMT($B$8,$B$6-$A$67,$B$67)</f>
        <v>-2420354.8134572017</v>
      </c>
      <c r="H71" s="4">
        <f t="shared" si="2"/>
        <v>-2420354.8134572017</v>
      </c>
    </row>
    <row r="72" spans="1:8" ht="12.75">
      <c r="A72">
        <v>59</v>
      </c>
      <c r="B72" s="5">
        <f t="shared" si="0"/>
        <v>92423631.11439191</v>
      </c>
      <c r="C72" s="3">
        <f t="shared" si="1"/>
        <v>2051134.9890181515</v>
      </c>
      <c r="D72" s="4">
        <f>PMT($B$8,$B$6-$A$67,$B$67)</f>
        <v>-2420354.8134572017</v>
      </c>
      <c r="H72" s="4">
        <f t="shared" si="2"/>
        <v>-2420354.8134572017</v>
      </c>
    </row>
    <row r="73" spans="1:8" s="6" customFormat="1" ht="12.75">
      <c r="A73" s="6">
        <v>60</v>
      </c>
      <c r="B73" s="5">
        <f t="shared" si="0"/>
        <v>88073821.12013981</v>
      </c>
      <c r="C73" s="3">
        <f t="shared" si="1"/>
        <v>2042973.587650655</v>
      </c>
      <c r="D73" s="8">
        <f>PMT($B$8,$B$6-$A$67,$B$67)</f>
        <v>-2420354.8134572017</v>
      </c>
      <c r="E73" s="7">
        <v>-3200000</v>
      </c>
      <c r="F73" s="7">
        <f>F67*(1+$B$9)</f>
        <v>-772428.7684455577</v>
      </c>
      <c r="G73" s="7"/>
      <c r="H73" s="8">
        <f t="shared" si="2"/>
        <v>-6392783.58190276</v>
      </c>
    </row>
    <row r="74" spans="1:8" ht="12.75">
      <c r="A74">
        <v>61</v>
      </c>
      <c r="B74" s="5">
        <f t="shared" si="0"/>
        <v>87704744.69140512</v>
      </c>
      <c r="C74" s="3">
        <f t="shared" si="1"/>
        <v>1946823.427541093</v>
      </c>
      <c r="D74" s="4">
        <f>PMT($B$8,$B$6-$A$73,$B$73)</f>
        <v>-2315899.8562757755</v>
      </c>
      <c r="H74" s="4">
        <f t="shared" si="2"/>
        <v>-2315899.8562757755</v>
      </c>
    </row>
    <row r="75" spans="1:8" ht="12.75">
      <c r="A75">
        <v>62</v>
      </c>
      <c r="B75" s="5">
        <f t="shared" si="0"/>
        <v>87327510.03098619</v>
      </c>
      <c r="C75" s="3">
        <f t="shared" si="1"/>
        <v>1938665.1958568587</v>
      </c>
      <c r="D75" s="4">
        <f>PMT($B$8,$B$6-$A$73,$B$73)</f>
        <v>-2315899.8562757755</v>
      </c>
      <c r="H75" s="4">
        <f t="shared" si="2"/>
        <v>-2315899.8562757755</v>
      </c>
    </row>
    <row r="76" spans="1:8" ht="12.75">
      <c r="A76">
        <v>63</v>
      </c>
      <c r="B76" s="5">
        <f t="shared" si="0"/>
        <v>86941936.80565384</v>
      </c>
      <c r="C76" s="3">
        <f t="shared" si="1"/>
        <v>1930326.6309434292</v>
      </c>
      <c r="D76" s="4">
        <f>PMT($B$8,$B$6-$A$73,$B$73)</f>
        <v>-2315899.8562757755</v>
      </c>
      <c r="H76" s="4">
        <f t="shared" si="2"/>
        <v>-2315899.8562757755</v>
      </c>
    </row>
    <row r="77" spans="1:8" ht="12.75">
      <c r="A77">
        <v>64</v>
      </c>
      <c r="B77" s="5">
        <f t="shared" si="0"/>
        <v>86547840.6960119</v>
      </c>
      <c r="C77" s="3">
        <f t="shared" si="1"/>
        <v>1921803.746633849</v>
      </c>
      <c r="D77" s="4">
        <f>PMT($B$8,$B$6-$A$73,$B$73)</f>
        <v>-2315899.8562757755</v>
      </c>
      <c r="H77" s="4">
        <f t="shared" si="2"/>
        <v>-2315899.8562757755</v>
      </c>
    </row>
    <row r="78" spans="1:8" ht="12.75">
      <c r="A78">
        <v>65</v>
      </c>
      <c r="B78" s="5">
        <f t="shared" si="0"/>
        <v>86145033.30838525</v>
      </c>
      <c r="C78" s="3">
        <f t="shared" si="1"/>
        <v>1913092.4686491326</v>
      </c>
      <c r="D78" s="4">
        <f>PMT($B$8,$B$6-$A$73,$B$73)</f>
        <v>-2315899.8562757755</v>
      </c>
      <c r="H78" s="4">
        <f t="shared" si="2"/>
        <v>-2315899.8562757755</v>
      </c>
    </row>
    <row r="79" spans="1:8" s="6" customFormat="1" ht="12.75">
      <c r="A79" s="6">
        <v>66</v>
      </c>
      <c r="B79" s="5">
        <f aca="true" t="shared" si="4" ref="B79:B142">B78+C79+D79+E79+F79+G79</f>
        <v>84952396.5998616</v>
      </c>
      <c r="C79" s="3">
        <f aca="true" t="shared" si="5" ref="C79:C142">B78*$B$8</f>
        <v>1904188.6326505959</v>
      </c>
      <c r="D79" s="8">
        <f>PMT($B$8,$B$6-$A$73,$B$73)</f>
        <v>-2315899.8562757755</v>
      </c>
      <c r="E79" s="7"/>
      <c r="F79" s="7">
        <f>F73*(1+$B$9)</f>
        <v>-780925.4848984587</v>
      </c>
      <c r="G79" s="7"/>
      <c r="H79" s="8">
        <f aca="true" t="shared" si="6" ref="H79:H142">+D79+E79+F79+G79</f>
        <v>-3096825.341174234</v>
      </c>
    </row>
    <row r="80" spans="1:8" ht="12.75">
      <c r="A80">
        <v>67</v>
      </c>
      <c r="B80" s="5">
        <f t="shared" si="4"/>
        <v>84535417.80623806</v>
      </c>
      <c r="C80" s="3">
        <f t="shared" si="5"/>
        <v>1877826.0534509022</v>
      </c>
      <c r="D80" s="4">
        <f>PMT($B$8,$B$6-$A$79,$B$79)</f>
        <v>-2294804.8470744463</v>
      </c>
      <c r="H80" s="4">
        <f t="shared" si="6"/>
        <v>-2294804.8470744463</v>
      </c>
    </row>
    <row r="81" spans="1:8" ht="12.75">
      <c r="A81">
        <v>68</v>
      </c>
      <c r="B81" s="5">
        <f t="shared" si="4"/>
        <v>84109221.92547227</v>
      </c>
      <c r="C81" s="3">
        <f t="shared" si="5"/>
        <v>1868608.966308665</v>
      </c>
      <c r="D81" s="4">
        <f>PMT($B$8,$B$6-$A$79,$B$79)</f>
        <v>-2294804.8470744463</v>
      </c>
      <c r="H81" s="4">
        <f t="shared" si="6"/>
        <v>-2294804.8470744463</v>
      </c>
    </row>
    <row r="82" spans="1:8" ht="12.75">
      <c r="A82">
        <v>69</v>
      </c>
      <c r="B82" s="5">
        <f t="shared" si="4"/>
        <v>83673605.2189169</v>
      </c>
      <c r="C82" s="3">
        <f t="shared" si="5"/>
        <v>1859188.140519075</v>
      </c>
      <c r="D82" s="4">
        <f>PMT($B$8,$B$6-$A$79,$B$79)</f>
        <v>-2294804.8470744463</v>
      </c>
      <c r="H82" s="4">
        <f t="shared" si="6"/>
        <v>-2294804.8470744463</v>
      </c>
    </row>
    <row r="83" spans="1:8" ht="12.75">
      <c r="A83">
        <v>70</v>
      </c>
      <c r="B83" s="5">
        <f t="shared" si="4"/>
        <v>83228359.44439371</v>
      </c>
      <c r="C83" s="3">
        <f t="shared" si="5"/>
        <v>1849559.072551268</v>
      </c>
      <c r="D83" s="4">
        <f>PMT($B$8,$B$6-$A$79,$B$79)</f>
        <v>-2294804.8470744463</v>
      </c>
      <c r="H83" s="4">
        <f t="shared" si="6"/>
        <v>-2294804.8470744463</v>
      </c>
    </row>
    <row r="84" spans="1:8" ht="12.75">
      <c r="A84">
        <v>71</v>
      </c>
      <c r="B84" s="5">
        <f t="shared" si="4"/>
        <v>82773271.75664556</v>
      </c>
      <c r="C84" s="3">
        <f t="shared" si="5"/>
        <v>1839717.159326304</v>
      </c>
      <c r="D84" s="4">
        <f>PMT($B$8,$B$6-$A$79,$B$79)</f>
        <v>-2294804.8470744463</v>
      </c>
      <c r="H84" s="4">
        <f t="shared" si="6"/>
        <v>-2294804.8470744463</v>
      </c>
    </row>
    <row r="85" spans="1:8" s="6" customFormat="1" ht="12.75">
      <c r="A85" s="6">
        <v>72</v>
      </c>
      <c r="B85" s="5">
        <f t="shared" si="4"/>
        <v>76318608.94035548</v>
      </c>
      <c r="C85" s="3">
        <f t="shared" si="5"/>
        <v>1829657.696016712</v>
      </c>
      <c r="D85" s="8">
        <f>PMT($B$8,$B$6-$A$79,$B$79)</f>
        <v>-2294804.8470744463</v>
      </c>
      <c r="E85" s="7">
        <v>-3200000</v>
      </c>
      <c r="F85" s="7">
        <f>F79*(1+$B$9)</f>
        <v>-789515.6652323416</v>
      </c>
      <c r="G85" s="7">
        <v>-2000000</v>
      </c>
      <c r="H85" s="8">
        <f t="shared" si="6"/>
        <v>-8284320.512306788</v>
      </c>
    </row>
    <row r="86" spans="1:8" ht="12.75">
      <c r="A86">
        <v>73</v>
      </c>
      <c r="B86" s="5">
        <f t="shared" si="4"/>
        <v>75877776.6645101</v>
      </c>
      <c r="C86" s="3">
        <f t="shared" si="5"/>
        <v>1686980.9206955787</v>
      </c>
      <c r="D86" s="4">
        <f>PMT($B$8,$B$6-$A$85,$B$85)</f>
        <v>-2127813.1965409527</v>
      </c>
      <c r="H86" s="4">
        <f t="shared" si="6"/>
        <v>-2127813.1965409527</v>
      </c>
    </row>
    <row r="87" spans="1:8" ht="12.75">
      <c r="A87">
        <v>74</v>
      </c>
      <c r="B87" s="5">
        <f t="shared" si="4"/>
        <v>75427200.03340323</v>
      </c>
      <c r="C87" s="3">
        <f t="shared" si="5"/>
        <v>1677236.565434083</v>
      </c>
      <c r="D87" s="4">
        <f>PMT($B$8,$B$6-$A$85,$B$85)</f>
        <v>-2127813.1965409527</v>
      </c>
      <c r="H87" s="4">
        <f t="shared" si="6"/>
        <v>-2127813.1965409527</v>
      </c>
    </row>
    <row r="88" spans="1:8" ht="12.75">
      <c r="A88">
        <v>75</v>
      </c>
      <c r="B88" s="5">
        <f t="shared" si="4"/>
        <v>74966663.65341543</v>
      </c>
      <c r="C88" s="3">
        <f t="shared" si="5"/>
        <v>1667276.8165531436</v>
      </c>
      <c r="D88" s="4">
        <f>PMT($B$8,$B$6-$A$85,$B$85)</f>
        <v>-2127813.1965409527</v>
      </c>
      <c r="H88" s="4">
        <f t="shared" si="6"/>
        <v>-2127813.1965409527</v>
      </c>
    </row>
    <row r="89" spans="1:8" ht="12.75">
      <c r="A89">
        <v>76</v>
      </c>
      <c r="B89" s="5">
        <f t="shared" si="4"/>
        <v>74495947.36976962</v>
      </c>
      <c r="C89" s="3">
        <f t="shared" si="5"/>
        <v>1657096.9128951405</v>
      </c>
      <c r="D89" s="4">
        <f>PMT($B$8,$B$6-$A$85,$B$85)</f>
        <v>-2127813.1965409527</v>
      </c>
      <c r="H89" s="4">
        <f t="shared" si="6"/>
        <v>-2127813.1965409527</v>
      </c>
    </row>
    <row r="90" spans="1:8" ht="12.75">
      <c r="A90">
        <v>77</v>
      </c>
      <c r="B90" s="5">
        <f t="shared" si="4"/>
        <v>74014826.16128835</v>
      </c>
      <c r="C90" s="3">
        <f t="shared" si="5"/>
        <v>1646691.9880596811</v>
      </c>
      <c r="D90" s="4">
        <f>PMT($B$8,$B$6-$A$85,$B$85)</f>
        <v>-2127813.1965409527</v>
      </c>
      <c r="H90" s="4">
        <f t="shared" si="6"/>
        <v>-2127813.1965409527</v>
      </c>
    </row>
    <row r="91" spans="1:8" s="6" customFormat="1" ht="12.75">
      <c r="A91" s="6">
        <v>78</v>
      </c>
      <c r="B91" s="5">
        <f t="shared" si="4"/>
        <v>72724869.69527477</v>
      </c>
      <c r="C91" s="3">
        <f t="shared" si="5"/>
        <v>1636057.0680772662</v>
      </c>
      <c r="D91" s="8">
        <f>PMT($B$8,$B$6-$A$85,$B$85)</f>
        <v>-2127813.1965409527</v>
      </c>
      <c r="E91" s="7"/>
      <c r="F91" s="7">
        <f>F85*(1+$B$9)</f>
        <v>-798200.3375498973</v>
      </c>
      <c r="G91" s="7"/>
      <c r="H91" s="8">
        <f t="shared" si="6"/>
        <v>-2926013.53409085</v>
      </c>
    </row>
    <row r="92" spans="1:8" ht="12.75">
      <c r="A92">
        <v>79</v>
      </c>
      <c r="B92" s="5">
        <f t="shared" si="4"/>
        <v>72227700.30868301</v>
      </c>
      <c r="C92" s="3">
        <f t="shared" si="5"/>
        <v>1607543.2891063537</v>
      </c>
      <c r="D92" s="4">
        <f>PMT($B$8,$B$6-$A$91,$B$91)</f>
        <v>-2104712.675698123</v>
      </c>
      <c r="H92" s="4">
        <f t="shared" si="6"/>
        <v>-2104712.675698123</v>
      </c>
    </row>
    <row r="93" spans="1:8" ht="12.75">
      <c r="A93">
        <v>80</v>
      </c>
      <c r="B93" s="5">
        <f t="shared" si="4"/>
        <v>71719541.26594867</v>
      </c>
      <c r="C93" s="3">
        <f t="shared" si="5"/>
        <v>1596553.6329637778</v>
      </c>
      <c r="D93" s="4">
        <f>PMT($B$8,$B$6-$A$91,$B$91)</f>
        <v>-2104712.675698123</v>
      </c>
      <c r="H93" s="4">
        <f t="shared" si="6"/>
        <v>-2104712.675698123</v>
      </c>
    </row>
    <row r="94" spans="1:8" ht="12.75">
      <c r="A94">
        <v>81</v>
      </c>
      <c r="B94" s="5">
        <f t="shared" si="4"/>
        <v>71200149.64676051</v>
      </c>
      <c r="C94" s="3">
        <f t="shared" si="5"/>
        <v>1585321.0565099574</v>
      </c>
      <c r="D94" s="4">
        <f>PMT($B$8,$B$6-$A$91,$B$91)</f>
        <v>-2104712.675698123</v>
      </c>
      <c r="H94" s="4">
        <f t="shared" si="6"/>
        <v>-2104712.675698123</v>
      </c>
    </row>
    <row r="95" spans="1:8" ht="12.75">
      <c r="A95">
        <v>82</v>
      </c>
      <c r="B95" s="5">
        <f t="shared" si="4"/>
        <v>70669277.16118726</v>
      </c>
      <c r="C95" s="3">
        <f t="shared" si="5"/>
        <v>1573840.1901248745</v>
      </c>
      <c r="D95" s="4">
        <f>PMT($B$8,$B$6-$A$91,$B$91)</f>
        <v>-2104712.675698123</v>
      </c>
      <c r="H95" s="4">
        <f t="shared" si="6"/>
        <v>-2104712.675698123</v>
      </c>
    </row>
    <row r="96" spans="1:8" ht="12.75">
      <c r="A96">
        <v>83</v>
      </c>
      <c r="B96" s="5">
        <f t="shared" si="4"/>
        <v>70126670.03098516</v>
      </c>
      <c r="C96" s="3">
        <f t="shared" si="5"/>
        <v>1562105.5454960107</v>
      </c>
      <c r="D96" s="4">
        <f>PMT($B$8,$B$6-$A$91,$B$91)</f>
        <v>-2104712.675698123</v>
      </c>
      <c r="H96" s="4">
        <f t="shared" si="6"/>
        <v>-2104712.675698123</v>
      </c>
    </row>
    <row r="97" spans="1:8" s="6" customFormat="1" ht="12.75">
      <c r="A97" s="6">
        <v>84</v>
      </c>
      <c r="B97" s="5">
        <f t="shared" si="4"/>
        <v>65565088.32701882</v>
      </c>
      <c r="C97" s="3">
        <f t="shared" si="5"/>
        <v>1550111.5129947145</v>
      </c>
      <c r="D97" s="8">
        <f>PMT($B$8,$B$6-$A$91,$B$91)</f>
        <v>-2104712.675698123</v>
      </c>
      <c r="E97" s="7">
        <v>-3200000</v>
      </c>
      <c r="F97" s="7">
        <f>F91*(1+$B$9)</f>
        <v>-806980.5412629461</v>
      </c>
      <c r="G97" s="7"/>
      <c r="H97" s="8">
        <f t="shared" si="6"/>
        <v>-6111693.216961069</v>
      </c>
    </row>
    <row r="98" spans="1:8" ht="12.75">
      <c r="A98">
        <v>85</v>
      </c>
      <c r="B98" s="5">
        <f t="shared" si="4"/>
        <v>65030876.14476913</v>
      </c>
      <c r="C98" s="3">
        <f t="shared" si="5"/>
        <v>1449280.2555906486</v>
      </c>
      <c r="D98" s="4">
        <f>PMT($B$8,$B$6-$A$97,$B$97)</f>
        <v>-1983492.4378403318</v>
      </c>
      <c r="H98" s="4">
        <f t="shared" si="6"/>
        <v>-1983492.4378403318</v>
      </c>
    </row>
    <row r="99" spans="1:8" ht="12.75">
      <c r="A99">
        <v>86</v>
      </c>
      <c r="B99" s="5">
        <f t="shared" si="4"/>
        <v>64484855.4957304</v>
      </c>
      <c r="C99" s="3">
        <f t="shared" si="5"/>
        <v>1437471.7888016026</v>
      </c>
      <c r="D99" s="4">
        <f>PMT($B$8,$B$6-$A$97,$B$97)</f>
        <v>-1983492.4378403318</v>
      </c>
      <c r="H99" s="4">
        <f t="shared" si="6"/>
        <v>-1983492.4378403318</v>
      </c>
    </row>
    <row r="100" spans="1:8" ht="12.75">
      <c r="A100">
        <v>87</v>
      </c>
      <c r="B100" s="5">
        <f t="shared" si="4"/>
        <v>63926765.3602319</v>
      </c>
      <c r="C100" s="3">
        <f t="shared" si="5"/>
        <v>1425402.3023418318</v>
      </c>
      <c r="D100" s="4">
        <f>PMT($B$8,$B$6-$A$97,$B$97)</f>
        <v>-1983492.4378403318</v>
      </c>
      <c r="H100" s="4">
        <f t="shared" si="6"/>
        <v>-1983492.4378403318</v>
      </c>
    </row>
    <row r="101" spans="1:8" ht="12.75">
      <c r="A101">
        <v>88</v>
      </c>
      <c r="B101" s="5">
        <f t="shared" si="4"/>
        <v>63356338.94890648</v>
      </c>
      <c r="C101" s="3">
        <f t="shared" si="5"/>
        <v>1413066.0265149209</v>
      </c>
      <c r="D101" s="4">
        <f>PMT($B$8,$B$6-$A$97,$B$97)</f>
        <v>-1983492.4378403318</v>
      </c>
      <c r="H101" s="4">
        <f t="shared" si="6"/>
        <v>-1983492.4378403318</v>
      </c>
    </row>
    <row r="102" spans="1:8" ht="12.75">
      <c r="A102">
        <v>89</v>
      </c>
      <c r="B102" s="5">
        <f t="shared" si="4"/>
        <v>62773303.57515463</v>
      </c>
      <c r="C102" s="3">
        <f t="shared" si="5"/>
        <v>1400457.0640884845</v>
      </c>
      <c r="D102" s="4">
        <f>PMT($B$8,$B$6-$A$97,$B$97)</f>
        <v>-1983492.4378403318</v>
      </c>
      <c r="H102" s="4">
        <f t="shared" si="6"/>
        <v>-1983492.4378403318</v>
      </c>
    </row>
    <row r="103" spans="1:8" s="6" customFormat="1" ht="12.75">
      <c r="A103" s="6">
        <v>90</v>
      </c>
      <c r="B103" s="5">
        <f t="shared" si="4"/>
        <v>53361523.197572514</v>
      </c>
      <c r="C103" s="3">
        <f t="shared" si="5"/>
        <v>1387569.3874750563</v>
      </c>
      <c r="D103" s="8">
        <f>PMT($B$8,$B$6-$A$97,$B$97)</f>
        <v>-1983492.4378403318</v>
      </c>
      <c r="E103" s="7"/>
      <c r="F103" s="7">
        <f>F97*(1+$B$9)</f>
        <v>-815857.3272168384</v>
      </c>
      <c r="G103" s="7">
        <v>-8000000</v>
      </c>
      <c r="H103" s="8">
        <f t="shared" si="6"/>
        <v>-10799349.76505717</v>
      </c>
    </row>
    <row r="104" spans="1:8" ht="12.75">
      <c r="A104">
        <v>91</v>
      </c>
      <c r="B104" s="5">
        <f t="shared" si="4"/>
        <v>52838788.582174025</v>
      </c>
      <c r="C104" s="3">
        <f t="shared" si="5"/>
        <v>1179527.153120829</v>
      </c>
      <c r="D104" s="4">
        <f>PMT($B$8,$B$6-$A$103,$B$103)</f>
        <v>-1702261.768519318</v>
      </c>
      <c r="H104" s="4">
        <f t="shared" si="6"/>
        <v>-1702261.768519318</v>
      </c>
    </row>
    <row r="105" spans="1:8" ht="12.75">
      <c r="A105">
        <v>92</v>
      </c>
      <c r="B105" s="5">
        <f t="shared" si="4"/>
        <v>52304499.20529588</v>
      </c>
      <c r="C105" s="3">
        <f t="shared" si="5"/>
        <v>1167972.3916411805</v>
      </c>
      <c r="D105" s="4">
        <f>PMT($B$8,$B$6-$A$103,$B$103)</f>
        <v>-1702261.768519318</v>
      </c>
      <c r="H105" s="4">
        <f t="shared" si="6"/>
        <v>-1702261.768519318</v>
      </c>
    </row>
    <row r="106" spans="1:8" ht="12.75">
      <c r="A106">
        <v>93</v>
      </c>
      <c r="B106" s="5">
        <f t="shared" si="4"/>
        <v>51758399.655283846</v>
      </c>
      <c r="C106" s="3">
        <f t="shared" si="5"/>
        <v>1156162.2185072838</v>
      </c>
      <c r="D106" s="4">
        <f>PMT($B$8,$B$6-$A$103,$B$103)</f>
        <v>-1702261.768519318</v>
      </c>
      <c r="H106" s="4">
        <f t="shared" si="6"/>
        <v>-1702261.768519318</v>
      </c>
    </row>
    <row r="107" spans="1:8" ht="12.75">
      <c r="A107">
        <v>94</v>
      </c>
      <c r="B107" s="5">
        <f t="shared" si="4"/>
        <v>51200228.87474937</v>
      </c>
      <c r="C107" s="3">
        <f t="shared" si="5"/>
        <v>1144090.9879848468</v>
      </c>
      <c r="D107" s="4">
        <f>PMT($B$8,$B$6-$A$103,$B$103)</f>
        <v>-1702261.768519318</v>
      </c>
      <c r="H107" s="4">
        <f t="shared" si="6"/>
        <v>-1702261.768519318</v>
      </c>
    </row>
    <row r="108" spans="1:8" ht="12.75">
      <c r="A108">
        <v>95</v>
      </c>
      <c r="B108" s="5">
        <f t="shared" si="4"/>
        <v>50629720.03577378</v>
      </c>
      <c r="C108" s="3">
        <f t="shared" si="5"/>
        <v>1131752.9295437224</v>
      </c>
      <c r="D108" s="4">
        <f>PMT($B$8,$B$6-$A$103,$B$103)</f>
        <v>-1702261.768519318</v>
      </c>
      <c r="H108" s="4">
        <f t="shared" si="6"/>
        <v>-1702261.768519318</v>
      </c>
    </row>
    <row r="109" spans="1:8" s="6" customFormat="1" ht="12.75">
      <c r="A109" s="6">
        <v>96</v>
      </c>
      <c r="B109" s="5">
        <f t="shared" si="4"/>
        <v>46021768.654537596</v>
      </c>
      <c r="C109" s="3">
        <f t="shared" si="5"/>
        <v>1119142.1450993654</v>
      </c>
      <c r="D109" s="8">
        <f>PMT($B$8,$B$6-$A$103,$B$103)</f>
        <v>-1702261.768519318</v>
      </c>
      <c r="E109" s="7">
        <v>-3200000</v>
      </c>
      <c r="F109" s="7">
        <f>F103*(1+$B$9)</f>
        <v>-824831.7578162235</v>
      </c>
      <c r="G109" s="7"/>
      <c r="H109" s="8">
        <f t="shared" si="6"/>
        <v>-5727093.526335541</v>
      </c>
    </row>
    <row r="110" spans="1:8" ht="12.75">
      <c r="A110">
        <v>97</v>
      </c>
      <c r="B110" s="5">
        <f t="shared" si="4"/>
        <v>45473691.55122687</v>
      </c>
      <c r="C110" s="3">
        <f t="shared" si="5"/>
        <v>1017285.911455046</v>
      </c>
      <c r="D110" s="4">
        <f>PMT($B$8,$B$6-$A$109,$B$109)</f>
        <v>-1565363.014765771</v>
      </c>
      <c r="H110" s="4">
        <f t="shared" si="6"/>
        <v>-1565363.014765771</v>
      </c>
    </row>
    <row r="111" spans="1:8" ht="12.75">
      <c r="A111">
        <v>98</v>
      </c>
      <c r="B111" s="5">
        <f t="shared" si="4"/>
        <v>44913499.504664525</v>
      </c>
      <c r="C111" s="3">
        <f t="shared" si="5"/>
        <v>1005170.968203422</v>
      </c>
      <c r="D111" s="4">
        <f>PMT($B$8,$B$6-$A$109,$B$109)</f>
        <v>-1565363.014765771</v>
      </c>
      <c r="H111" s="4">
        <f t="shared" si="6"/>
        <v>-1565363.014765771</v>
      </c>
    </row>
    <row r="112" spans="1:8" ht="12.75">
      <c r="A112">
        <v>99</v>
      </c>
      <c r="B112" s="5">
        <f t="shared" si="4"/>
        <v>44340924.720686</v>
      </c>
      <c r="C112" s="3">
        <f t="shared" si="5"/>
        <v>992788.2307872481</v>
      </c>
      <c r="D112" s="4">
        <f>PMT($B$8,$B$6-$A$109,$B$109)</f>
        <v>-1565363.014765771</v>
      </c>
      <c r="H112" s="4">
        <f t="shared" si="6"/>
        <v>-1565363.014765771</v>
      </c>
    </row>
    <row r="113" spans="1:8" ht="12.75">
      <c r="A113">
        <v>100</v>
      </c>
      <c r="B113" s="5">
        <f t="shared" si="4"/>
        <v>43755693.48568388</v>
      </c>
      <c r="C113" s="3">
        <f t="shared" si="5"/>
        <v>980131.7797636446</v>
      </c>
      <c r="D113" s="4">
        <f>PMT($B$8,$B$6-$A$109,$B$109)</f>
        <v>-1565363.014765771</v>
      </c>
      <c r="H113" s="4">
        <f t="shared" si="6"/>
        <v>-1565363.014765771</v>
      </c>
    </row>
    <row r="114" spans="1:8" ht="12.75">
      <c r="A114">
        <v>101</v>
      </c>
      <c r="B114" s="5">
        <f t="shared" si="4"/>
        <v>43157526.03576181</v>
      </c>
      <c r="C114" s="3">
        <f t="shared" si="5"/>
        <v>967195.5648436993</v>
      </c>
      <c r="D114" s="4">
        <f>PMT($B$8,$B$6-$A$109,$B$109)</f>
        <v>-1565363.014765771</v>
      </c>
      <c r="H114" s="4">
        <f t="shared" si="6"/>
        <v>-1565363.014765771</v>
      </c>
    </row>
    <row r="115" spans="1:8" s="6" customFormat="1" ht="12.75">
      <c r="A115" s="6">
        <v>102</v>
      </c>
      <c r="B115" s="5">
        <f t="shared" si="4"/>
        <v>41712231.51584403</v>
      </c>
      <c r="C115" s="3">
        <f t="shared" si="5"/>
        <v>953973.4020001878</v>
      </c>
      <c r="D115" s="8">
        <f>PMT($B$8,$B$6-$A$109,$B$109)</f>
        <v>-1565363.014765771</v>
      </c>
      <c r="E115" s="7"/>
      <c r="F115" s="7">
        <f>F109*(1+$B$9)</f>
        <v>-833904.9071522019</v>
      </c>
      <c r="G115" s="7"/>
      <c r="H115" s="8">
        <f t="shared" si="6"/>
        <v>-2399267.921917973</v>
      </c>
    </row>
    <row r="116" spans="1:8" ht="12.75">
      <c r="A116">
        <v>103</v>
      </c>
      <c r="B116" s="5">
        <f t="shared" si="4"/>
        <v>41099575.600158155</v>
      </c>
      <c r="C116" s="3">
        <f t="shared" si="5"/>
        <v>922025.9606914414</v>
      </c>
      <c r="D116" s="4">
        <f>PMT($B$8,$B$6-$A$115,$B$115)</f>
        <v>-1534681.8763773239</v>
      </c>
      <c r="H116" s="4">
        <f t="shared" si="6"/>
        <v>-1534681.8763773239</v>
      </c>
    </row>
    <row r="117" spans="1:8" ht="12.75">
      <c r="A117">
        <v>104</v>
      </c>
      <c r="B117" s="5">
        <f t="shared" si="4"/>
        <v>40473377.26205311</v>
      </c>
      <c r="C117" s="3">
        <f t="shared" si="5"/>
        <v>908483.5382722765</v>
      </c>
      <c r="D117" s="4">
        <f>PMT($B$8,$B$6-$A$115,$B$115)</f>
        <v>-1534681.8763773239</v>
      </c>
      <c r="H117" s="4">
        <f t="shared" si="6"/>
        <v>-1534681.8763773239</v>
      </c>
    </row>
    <row r="118" spans="1:8" ht="12.75">
      <c r="A118">
        <v>105</v>
      </c>
      <c r="B118" s="5">
        <f t="shared" si="4"/>
        <v>39833337.153721616</v>
      </c>
      <c r="C118" s="3">
        <f t="shared" si="5"/>
        <v>894641.7680458291</v>
      </c>
      <c r="D118" s="4">
        <f>PMT($B$8,$B$6-$A$115,$B$115)</f>
        <v>-1534681.8763773239</v>
      </c>
      <c r="H118" s="4">
        <f t="shared" si="6"/>
        <v>-1534681.8763773239</v>
      </c>
    </row>
    <row r="119" spans="1:8" ht="12.75">
      <c r="A119">
        <v>106</v>
      </c>
      <c r="B119" s="5">
        <f t="shared" si="4"/>
        <v>39179149.310437575</v>
      </c>
      <c r="C119" s="3">
        <f t="shared" si="5"/>
        <v>880494.0330932831</v>
      </c>
      <c r="D119" s="4">
        <f>PMT($B$8,$B$6-$A$115,$B$115)</f>
        <v>-1534681.8763773239</v>
      </c>
      <c r="H119" s="4">
        <f t="shared" si="6"/>
        <v>-1534681.8763773239</v>
      </c>
    </row>
    <row r="120" spans="1:8" ht="12.75">
      <c r="A120">
        <v>107</v>
      </c>
      <c r="B120" s="5">
        <f t="shared" si="4"/>
        <v>38510501.00429272</v>
      </c>
      <c r="C120" s="3">
        <f t="shared" si="5"/>
        <v>866033.5702324669</v>
      </c>
      <c r="D120" s="4">
        <f>PMT($B$8,$B$6-$A$115,$B$115)</f>
        <v>-1534681.8763773239</v>
      </c>
      <c r="H120" s="4">
        <f t="shared" si="6"/>
        <v>-1534681.8763773239</v>
      </c>
    </row>
    <row r="121" spans="1:8" s="6" customFormat="1" ht="12.75">
      <c r="A121" s="6">
        <v>108</v>
      </c>
      <c r="B121" s="5">
        <f t="shared" si="4"/>
        <v>33783994.7335693</v>
      </c>
      <c r="C121" s="3">
        <f t="shared" si="5"/>
        <v>851253.4667847829</v>
      </c>
      <c r="D121" s="8">
        <f>PMT($B$8,$B$6-$A$115,$B$115)</f>
        <v>-1534681.8763773239</v>
      </c>
      <c r="E121" s="7">
        <v>-3200000</v>
      </c>
      <c r="F121" s="7">
        <f>F115*(1+$B$9)</f>
        <v>-843077.861130876</v>
      </c>
      <c r="G121" s="7"/>
      <c r="H121" s="8">
        <f t="shared" si="6"/>
        <v>-5577759.7375082</v>
      </c>
    </row>
    <row r="122" spans="1:8" ht="12.75">
      <c r="A122">
        <v>109</v>
      </c>
      <c r="B122" s="5">
        <f t="shared" si="4"/>
        <v>33160121.180985216</v>
      </c>
      <c r="C122" s="3">
        <f t="shared" si="5"/>
        <v>746776.6424431616</v>
      </c>
      <c r="D122" s="4">
        <f>PMT($B$8,$B$6-$A$121,$B$121)</f>
        <v>-1370650.1950272515</v>
      </c>
      <c r="H122" s="4">
        <f t="shared" si="6"/>
        <v>-1370650.1950272515</v>
      </c>
    </row>
    <row r="123" spans="1:8" ht="12.75">
      <c r="A123">
        <v>110</v>
      </c>
      <c r="B123" s="5">
        <f t="shared" si="4"/>
        <v>32522457.246281367</v>
      </c>
      <c r="C123" s="3">
        <f t="shared" si="5"/>
        <v>732986.260323403</v>
      </c>
      <c r="D123" s="4">
        <f>PMT($B$8,$B$6-$A$121,$B$121)</f>
        <v>-1370650.1950272515</v>
      </c>
      <c r="H123" s="4">
        <f t="shared" si="6"/>
        <v>-1370650.1950272515</v>
      </c>
    </row>
    <row r="124" spans="1:8" ht="12.75">
      <c r="A124">
        <v>111</v>
      </c>
      <c r="B124" s="5">
        <f t="shared" si="4"/>
        <v>31870698.100637525</v>
      </c>
      <c r="C124" s="3">
        <f t="shared" si="5"/>
        <v>718891.0493834111</v>
      </c>
      <c r="D124" s="4">
        <f>PMT($B$8,$B$6-$A$121,$B$121)</f>
        <v>-1370650.1950272515</v>
      </c>
      <c r="H124" s="4">
        <f t="shared" si="6"/>
        <v>-1370650.1950272515</v>
      </c>
    </row>
    <row r="125" spans="1:8" ht="12.75">
      <c r="A125">
        <v>112</v>
      </c>
      <c r="B125" s="5">
        <f t="shared" si="4"/>
        <v>31204532.177159864</v>
      </c>
      <c r="C125" s="3">
        <f t="shared" si="5"/>
        <v>704484.2715495896</v>
      </c>
      <c r="D125" s="4">
        <f>PMT($B$8,$B$6-$A$121,$B$121)</f>
        <v>-1370650.1950272515</v>
      </c>
      <c r="H125" s="4">
        <f t="shared" si="6"/>
        <v>-1370650.1950272515</v>
      </c>
    </row>
    <row r="126" spans="1:8" ht="12.75">
      <c r="A126">
        <v>113</v>
      </c>
      <c r="B126" s="5">
        <f t="shared" si="4"/>
        <v>30523641.021939542</v>
      </c>
      <c r="C126" s="3">
        <f t="shared" si="5"/>
        <v>689759.0398069271</v>
      </c>
      <c r="D126" s="4">
        <f>PMT($B$8,$B$6-$A$121,$B$121)</f>
        <v>-1370650.1950272515</v>
      </c>
      <c r="H126" s="4">
        <f t="shared" si="6"/>
        <v>-1370650.1950272515</v>
      </c>
    </row>
    <row r="127" spans="1:8" s="6" customFormat="1" ht="12.75">
      <c r="A127" s="6">
        <v>114</v>
      </c>
      <c r="B127" s="5">
        <f t="shared" si="4"/>
        <v>28975347.424215704</v>
      </c>
      <c r="C127" s="3">
        <f t="shared" si="5"/>
        <v>674708.3149067294</v>
      </c>
      <c r="D127" s="8">
        <f>PMT($B$8,$B$6-$A$121,$B$121)</f>
        <v>-1370650.1950272515</v>
      </c>
      <c r="E127" s="7"/>
      <c r="F127" s="7">
        <f>F121*(1+$B$9)</f>
        <v>-852351.7176033156</v>
      </c>
      <c r="G127" s="7"/>
      <c r="H127" s="8">
        <f t="shared" si="6"/>
        <v>-2223001.9126305673</v>
      </c>
    </row>
    <row r="128" spans="1:8" ht="12.75">
      <c r="A128">
        <v>115</v>
      </c>
      <c r="B128" s="5">
        <f t="shared" si="4"/>
        <v>28284348.852751836</v>
      </c>
      <c r="C128" s="3">
        <f t="shared" si="5"/>
        <v>640484.1355714311</v>
      </c>
      <c r="D128" s="4">
        <f>PMT($B$8,$B$6-$A$127,$B$127)</f>
        <v>-1331482.707035299</v>
      </c>
      <c r="H128" s="4">
        <f t="shared" si="6"/>
        <v>-1331482.707035299</v>
      </c>
    </row>
    <row r="129" spans="1:8" ht="12.75">
      <c r="A129">
        <v>116</v>
      </c>
      <c r="B129" s="5">
        <f t="shared" si="4"/>
        <v>27578076.137504786</v>
      </c>
      <c r="C129" s="3">
        <f t="shared" si="5"/>
        <v>625209.9917882489</v>
      </c>
      <c r="D129" s="4">
        <f>PMT($B$8,$B$6-$A$127,$B$127)</f>
        <v>-1331482.707035299</v>
      </c>
      <c r="H129" s="4">
        <f t="shared" si="6"/>
        <v>-1331482.707035299</v>
      </c>
    </row>
    <row r="130" spans="1:8" ht="12.75">
      <c r="A130">
        <v>117</v>
      </c>
      <c r="B130" s="5">
        <f t="shared" si="4"/>
        <v>26856191.65191794</v>
      </c>
      <c r="C130" s="3">
        <f t="shared" si="5"/>
        <v>609598.2214484515</v>
      </c>
      <c r="D130" s="4">
        <f>PMT($B$8,$B$6-$A$127,$B$127)</f>
        <v>-1331482.707035299</v>
      </c>
      <c r="H130" s="4">
        <f t="shared" si="6"/>
        <v>-1331482.707035299</v>
      </c>
    </row>
    <row r="131" spans="1:8" ht="12.75">
      <c r="A131">
        <v>118</v>
      </c>
      <c r="B131" s="5">
        <f t="shared" si="4"/>
        <v>26118350.306385137</v>
      </c>
      <c r="C131" s="3">
        <f t="shared" si="5"/>
        <v>593641.3615024992</v>
      </c>
      <c r="D131" s="4">
        <f>PMT($B$8,$B$6-$A$127,$B$127)</f>
        <v>-1331482.707035299</v>
      </c>
      <c r="H131" s="4">
        <f t="shared" si="6"/>
        <v>-1331482.707035299</v>
      </c>
    </row>
    <row r="132" spans="1:8" ht="12.75">
      <c r="A132">
        <v>119</v>
      </c>
      <c r="B132" s="5">
        <f t="shared" si="4"/>
        <v>25364199.38328408</v>
      </c>
      <c r="C132" s="3">
        <f t="shared" si="5"/>
        <v>577331.7839342423</v>
      </c>
      <c r="D132" s="4">
        <f>PMT($B$8,$B$6-$A$127,$B$127)</f>
        <v>-1331482.707035299</v>
      </c>
      <c r="H132" s="4">
        <f t="shared" si="6"/>
        <v>-1331482.707035299</v>
      </c>
    </row>
    <row r="133" spans="1:8" s="6" customFormat="1" ht="12.75">
      <c r="A133" s="6">
        <v>120</v>
      </c>
      <c r="B133" s="5">
        <f t="shared" si="4"/>
        <v>20531650.781866252</v>
      </c>
      <c r="C133" s="3">
        <f t="shared" si="5"/>
        <v>560661.6921144252</v>
      </c>
      <c r="D133" s="8">
        <f>PMT($B$8,$B$6-$A$127,$B$127)</f>
        <v>-1331482.707035299</v>
      </c>
      <c r="E133" s="7">
        <v>-3200000</v>
      </c>
      <c r="F133" s="7">
        <f>F127*(1+$B$9)</f>
        <v>-861727.586496952</v>
      </c>
      <c r="G133" s="7"/>
      <c r="H133" s="8">
        <f t="shared" si="6"/>
        <v>-5393210.293532251</v>
      </c>
    </row>
    <row r="134" spans="1:8" ht="12.75">
      <c r="A134">
        <v>121</v>
      </c>
      <c r="B134" s="5">
        <f t="shared" si="4"/>
        <v>19873910.40460084</v>
      </c>
      <c r="C134" s="3">
        <f t="shared" si="5"/>
        <v>453840.86031313735</v>
      </c>
      <c r="D134" s="4">
        <f>PMT($B$8,$B$6-$A$133,$B$133)</f>
        <v>-1111581.237578549</v>
      </c>
      <c r="H134" s="4">
        <f t="shared" si="6"/>
        <v>-1111581.237578549</v>
      </c>
    </row>
    <row r="135" spans="1:8" ht="12.75">
      <c r="A135">
        <v>122</v>
      </c>
      <c r="B135" s="5">
        <f t="shared" si="4"/>
        <v>19201631.03766274</v>
      </c>
      <c r="C135" s="3">
        <f t="shared" si="5"/>
        <v>439301.87064044777</v>
      </c>
      <c r="D135" s="4">
        <f>PMT($B$8,$B$6-$A$133,$B$133)</f>
        <v>-1111581.237578549</v>
      </c>
      <c r="H135" s="4">
        <f t="shared" si="6"/>
        <v>-1111581.237578549</v>
      </c>
    </row>
    <row r="136" spans="1:8" ht="12.75">
      <c r="A136">
        <v>123</v>
      </c>
      <c r="B136" s="5">
        <f t="shared" si="4"/>
        <v>18514491.30467305</v>
      </c>
      <c r="C136" s="3">
        <f t="shared" si="5"/>
        <v>424441.50458885723</v>
      </c>
      <c r="D136" s="4">
        <f>PMT($B$8,$B$6-$A$133,$B$133)</f>
        <v>-1111581.237578549</v>
      </c>
      <c r="H136" s="4">
        <f t="shared" si="6"/>
        <v>-1111581.237578549</v>
      </c>
    </row>
    <row r="137" spans="1:8" ht="12.75">
      <c r="A137">
        <v>124</v>
      </c>
      <c r="B137" s="5">
        <f t="shared" si="4"/>
        <v>17812162.725404575</v>
      </c>
      <c r="C137" s="3">
        <f t="shared" si="5"/>
        <v>409252.65831007616</v>
      </c>
      <c r="D137" s="4">
        <f>PMT($B$8,$B$6-$A$133,$B$133)</f>
        <v>-1111581.237578549</v>
      </c>
      <c r="H137" s="4">
        <f t="shared" si="6"/>
        <v>-1111581.237578549</v>
      </c>
    </row>
    <row r="138" spans="1:8" ht="12.75">
      <c r="A138">
        <v>125</v>
      </c>
      <c r="B138" s="5">
        <f t="shared" si="4"/>
        <v>17094309.558755178</v>
      </c>
      <c r="C138" s="3">
        <f t="shared" si="5"/>
        <v>393728.0709291517</v>
      </c>
      <c r="D138" s="4">
        <f>PMT($B$8,$B$6-$A$133,$B$133)</f>
        <v>-1111581.237578549</v>
      </c>
      <c r="H138" s="4">
        <f t="shared" si="6"/>
        <v>-1111581.237578549</v>
      </c>
    </row>
    <row r="139" spans="1:8" s="6" customFormat="1" ht="12.75">
      <c r="A139" s="6">
        <v>126</v>
      </c>
      <c r="B139" s="5">
        <f t="shared" si="4"/>
        <v>15489382.052301692</v>
      </c>
      <c r="C139" s="3">
        <f t="shared" si="5"/>
        <v>377860.3210734794</v>
      </c>
      <c r="D139" s="8">
        <f>PMT($B$8,$B$6-$A$133,$B$133)</f>
        <v>-1111581.237578549</v>
      </c>
      <c r="E139" s="7"/>
      <c r="F139" s="7">
        <f>F133*(1+$B$9)</f>
        <v>-871206.5899484183</v>
      </c>
      <c r="G139" s="7"/>
      <c r="H139" s="8">
        <f t="shared" si="6"/>
        <v>-1982787.8275269673</v>
      </c>
    </row>
    <row r="140" spans="1:8" ht="12.75">
      <c r="A140">
        <v>127</v>
      </c>
      <c r="B140" s="5">
        <f t="shared" si="4"/>
        <v>14779377.1522669</v>
      </c>
      <c r="C140" s="3">
        <f t="shared" si="5"/>
        <v>342384.28030074324</v>
      </c>
      <c r="D140" s="4">
        <f>PMT($B$8,$B$6-$A$139,$B$139)</f>
        <v>-1052389.1803355373</v>
      </c>
      <c r="H140" s="4">
        <f t="shared" si="6"/>
        <v>-1052389.1803355373</v>
      </c>
    </row>
    <row r="141" spans="1:8" ht="12.75">
      <c r="A141">
        <v>128</v>
      </c>
      <c r="B141" s="5">
        <f t="shared" si="4"/>
        <v>14053677.983998062</v>
      </c>
      <c r="C141" s="3">
        <f t="shared" si="5"/>
        <v>326690.012066699</v>
      </c>
      <c r="D141" s="4">
        <f>PMT($B$8,$B$6-$A$139,$B$139)</f>
        <v>-1052389.1803355373</v>
      </c>
      <c r="H141" s="4">
        <f t="shared" si="6"/>
        <v>-1052389.1803355373</v>
      </c>
    </row>
    <row r="142" spans="1:8" ht="12.75">
      <c r="A142">
        <v>129</v>
      </c>
      <c r="B142" s="5">
        <f t="shared" si="4"/>
        <v>13311937.634318398</v>
      </c>
      <c r="C142" s="3">
        <f t="shared" si="5"/>
        <v>310648.83065587236</v>
      </c>
      <c r="D142" s="4">
        <f>PMT($B$8,$B$6-$A$139,$B$139)</f>
        <v>-1052389.1803355373</v>
      </c>
      <c r="H142" s="4">
        <f t="shared" si="6"/>
        <v>-1052389.1803355373</v>
      </c>
    </row>
    <row r="143" spans="1:8" ht="12.75">
      <c r="A143">
        <v>130</v>
      </c>
      <c r="B143" s="5">
        <f aca="true" t="shared" si="7" ref="B143:B157">B142+C143+D143+E143+F143+G143</f>
        <v>12553801.521725949</v>
      </c>
      <c r="C143" s="3">
        <f aca="true" t="shared" si="8" ref="C143:C157">B142*$B$8</f>
        <v>294253.06774308684</v>
      </c>
      <c r="D143" s="4">
        <f>PMT($B$8,$B$6-$A$139,$B$139)</f>
        <v>-1052389.1803355373</v>
      </c>
      <c r="H143" s="4">
        <f aca="true" t="shared" si="9" ref="H143:H157">+D143+E143+F143+G143</f>
        <v>-1052389.1803355373</v>
      </c>
    </row>
    <row r="144" spans="1:8" ht="12.75">
      <c r="A144">
        <v>131</v>
      </c>
      <c r="B144" s="5">
        <f t="shared" si="7"/>
        <v>11778907.226889463</v>
      </c>
      <c r="C144" s="3">
        <f t="shared" si="8"/>
        <v>277494.885499051</v>
      </c>
      <c r="D144" s="4">
        <f>PMT($B$8,$B$6-$A$139,$B$139)</f>
        <v>-1052389.1803355373</v>
      </c>
      <c r="H144" s="4">
        <f t="shared" si="9"/>
        <v>-1052389.1803355373</v>
      </c>
    </row>
    <row r="145" spans="1:8" s="6" customFormat="1" ht="12.75">
      <c r="A145" s="6">
        <v>132</v>
      </c>
      <c r="B145" s="5">
        <f t="shared" si="7"/>
        <v>6906094.45695964</v>
      </c>
      <c r="C145" s="3">
        <f t="shared" si="8"/>
        <v>260366.27284356314</v>
      </c>
      <c r="D145" s="8">
        <f>PMT($B$8,$B$6-$A$139,$B$139)</f>
        <v>-1052389.1803355373</v>
      </c>
      <c r="E145" s="7">
        <v>-3200000</v>
      </c>
      <c r="F145" s="7">
        <f>F139*(1+$B$9)</f>
        <v>-880789.8624378508</v>
      </c>
      <c r="G145" s="7"/>
      <c r="H145" s="8">
        <f t="shared" si="9"/>
        <v>-5133179.042773388</v>
      </c>
    </row>
    <row r="146" spans="1:8" ht="12.75">
      <c r="A146">
        <v>133</v>
      </c>
      <c r="B146" s="5">
        <f t="shared" si="7"/>
        <v>6397243.044563947</v>
      </c>
      <c r="C146" s="3">
        <f t="shared" si="8"/>
        <v>152655.42371870883</v>
      </c>
      <c r="D146" s="4">
        <f>PMT($B$8,$B$6-$A$145,$B$145)</f>
        <v>-661506.8361144015</v>
      </c>
      <c r="H146" s="4">
        <f t="shared" si="9"/>
        <v>-661506.8361144015</v>
      </c>
    </row>
    <row r="147" spans="1:8" ht="12.75">
      <c r="A147">
        <v>134</v>
      </c>
      <c r="B147" s="5">
        <f t="shared" si="7"/>
        <v>5877143.751263462</v>
      </c>
      <c r="C147" s="3">
        <f t="shared" si="8"/>
        <v>141407.54281391657</v>
      </c>
      <c r="D147" s="4">
        <f>PMT($B$8,$B$6-$A$145,$B$145)</f>
        <v>-661506.8361144015</v>
      </c>
      <c r="H147" s="4">
        <f t="shared" si="9"/>
        <v>-661506.8361144015</v>
      </c>
    </row>
    <row r="148" spans="1:8" ht="12.75">
      <c r="A148">
        <v>135</v>
      </c>
      <c r="B148" s="5">
        <f t="shared" si="7"/>
        <v>5345547.9488304425</v>
      </c>
      <c r="C148" s="3">
        <f t="shared" si="8"/>
        <v>129911.03368138146</v>
      </c>
      <c r="D148" s="4">
        <f>PMT($B$8,$B$6-$A$145,$B$145)</f>
        <v>-661506.8361144015</v>
      </c>
      <c r="H148" s="4">
        <f t="shared" si="9"/>
        <v>-661506.8361144015</v>
      </c>
    </row>
    <row r="149" spans="1:8" ht="12.75">
      <c r="A149">
        <v>136</v>
      </c>
      <c r="B149" s="5">
        <f t="shared" si="7"/>
        <v>4802201.513246769</v>
      </c>
      <c r="C149" s="3">
        <f t="shared" si="8"/>
        <v>118160.4005307272</v>
      </c>
      <c r="D149" s="4">
        <f>PMT($B$8,$B$6-$A$145,$B$145)</f>
        <v>-661506.8361144015</v>
      </c>
      <c r="H149" s="4">
        <f t="shared" si="9"/>
        <v>-661506.8361144015</v>
      </c>
    </row>
    <row r="150" spans="1:8" ht="12.75">
      <c r="A150">
        <v>137</v>
      </c>
      <c r="B150" s="5">
        <f t="shared" si="7"/>
        <v>4246844.703222519</v>
      </c>
      <c r="C150" s="3">
        <f t="shared" si="8"/>
        <v>106150.02609015061</v>
      </c>
      <c r="D150" s="4">
        <f>PMT($B$8,$B$6-$A$145,$B$145)</f>
        <v>-661506.8361144015</v>
      </c>
      <c r="H150" s="4">
        <f t="shared" si="9"/>
        <v>-661506.8361144015</v>
      </c>
    </row>
    <row r="151" spans="1:8" s="6" customFormat="1" ht="12.75">
      <c r="A151" s="6">
        <v>138</v>
      </c>
      <c r="B151" s="5">
        <f t="shared" si="7"/>
        <v>2788733.485104592</v>
      </c>
      <c r="C151" s="3">
        <f t="shared" si="8"/>
        <v>93874.16892114145</v>
      </c>
      <c r="D151" s="8">
        <f>PMT($B$8,$B$6-$A$145,$B$145)</f>
        <v>-661506.8361144015</v>
      </c>
      <c r="E151" s="7"/>
      <c r="F151" s="7">
        <f>F145*(1+$B$9)</f>
        <v>-890478.550924667</v>
      </c>
      <c r="G151" s="7"/>
      <c r="H151" s="8">
        <f t="shared" si="9"/>
        <v>-1551985.3870390686</v>
      </c>
    </row>
    <row r="152" spans="1:8" ht="12.75">
      <c r="A152">
        <v>139</v>
      </c>
      <c r="B152" s="5">
        <f t="shared" si="7"/>
        <v>2348974.365439647</v>
      </c>
      <c r="C152" s="3">
        <f t="shared" si="8"/>
        <v>61643.42154025667</v>
      </c>
      <c r="D152" s="4">
        <f>PMT($B$8,$B$6-$A$151,$B$151)</f>
        <v>-501402.54120520165</v>
      </c>
      <c r="H152" s="4">
        <f t="shared" si="9"/>
        <v>-501402.54120520165</v>
      </c>
    </row>
    <row r="153" spans="1:8" ht="12.75">
      <c r="A153">
        <v>140</v>
      </c>
      <c r="B153" s="5">
        <f t="shared" si="7"/>
        <v>1899494.612040976</v>
      </c>
      <c r="C153" s="3">
        <f t="shared" si="8"/>
        <v>51922.787806530876</v>
      </c>
      <c r="D153" s="4">
        <f>PMT($B$8,$B$6-$A$151,$B$151)</f>
        <v>-501402.54120520165</v>
      </c>
      <c r="H153" s="4">
        <f t="shared" si="9"/>
        <v>-501402.54120520165</v>
      </c>
    </row>
    <row r="154" spans="1:8" ht="12.75">
      <c r="A154">
        <v>141</v>
      </c>
      <c r="B154" s="5">
        <f t="shared" si="7"/>
        <v>1440079.3556404738</v>
      </c>
      <c r="C154" s="3">
        <f t="shared" si="8"/>
        <v>41987.28480469931</v>
      </c>
      <c r="D154" s="4">
        <f>PMT($B$8,$B$6-$A$151,$B$151)</f>
        <v>-501402.54120520165</v>
      </c>
      <c r="H154" s="4">
        <f t="shared" si="9"/>
        <v>-501402.54120520165</v>
      </c>
    </row>
    <row r="155" spans="1:8" ht="12.75">
      <c r="A155">
        <v>142</v>
      </c>
      <c r="B155" s="5">
        <f t="shared" si="7"/>
        <v>970508.9774029133</v>
      </c>
      <c r="C155" s="3">
        <f t="shared" si="8"/>
        <v>31832.162967641038</v>
      </c>
      <c r="D155" s="4">
        <f>PMT($B$8,$B$6-$A$151,$B$151)</f>
        <v>-501402.54120520165</v>
      </c>
      <c r="H155" s="4">
        <f t="shared" si="9"/>
        <v>-501402.54120520165</v>
      </c>
    </row>
    <row r="156" spans="1:8" ht="12.75">
      <c r="A156">
        <v>143</v>
      </c>
      <c r="B156" s="5">
        <f t="shared" si="7"/>
        <v>490559.00393937493</v>
      </c>
      <c r="C156" s="3">
        <f t="shared" si="8"/>
        <v>21452.567741663363</v>
      </c>
      <c r="D156" s="4">
        <f>PMT($B$8,$B$6-$A$151,$B$151)</f>
        <v>-501402.54120520165</v>
      </c>
      <c r="H156" s="4">
        <f t="shared" si="9"/>
        <v>-501402.54120520165</v>
      </c>
    </row>
    <row r="157" spans="1:8" s="6" customFormat="1" ht="12.75">
      <c r="A157" s="6">
        <v>144</v>
      </c>
      <c r="B157" s="5">
        <f t="shared" si="7"/>
        <v>4.598405212163925E-09</v>
      </c>
      <c r="C157" s="3">
        <f t="shared" si="8"/>
        <v>10843.53726583133</v>
      </c>
      <c r="D157" s="4">
        <f>PMT($B$8,$B$6-$A$151,$B$151)</f>
        <v>-501402.54120520165</v>
      </c>
      <c r="E157" s="7"/>
      <c r="F157" s="7"/>
      <c r="G157" s="7"/>
      <c r="H157" s="4">
        <f t="shared" si="9"/>
        <v>-501402.54120520165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B5" sqref="B5"/>
    </sheetView>
  </sheetViews>
  <sheetFormatPr defaultColWidth="11.421875" defaultRowHeight="12.75"/>
  <sheetData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132">
      <selection activeCell="G162" sqref="G162"/>
    </sheetView>
  </sheetViews>
  <sheetFormatPr defaultColWidth="11.421875" defaultRowHeight="12.75"/>
  <cols>
    <col min="2" max="2" width="15.421875" style="0" bestFit="1" customWidth="1"/>
    <col min="3" max="3" width="13.421875" style="0" bestFit="1" customWidth="1"/>
    <col min="4" max="4" width="13.8515625" style="0" bestFit="1" customWidth="1"/>
    <col min="5" max="7" width="15.28125" style="9" customWidth="1"/>
    <col min="8" max="8" width="14.8515625" style="0" bestFit="1" customWidth="1"/>
  </cols>
  <sheetData>
    <row r="1" spans="5:7" ht="12.75">
      <c r="E1"/>
      <c r="F1"/>
      <c r="G1"/>
    </row>
    <row r="2" spans="5:7" ht="12.75">
      <c r="E2"/>
      <c r="F2"/>
      <c r="G2"/>
    </row>
    <row r="3" spans="5:7" ht="12.75">
      <c r="E3"/>
      <c r="F3"/>
      <c r="G3"/>
    </row>
    <row r="4" spans="1:7" ht="12.75">
      <c r="A4" t="s">
        <v>0</v>
      </c>
      <c r="B4" s="9">
        <v>130000000</v>
      </c>
      <c r="E4"/>
      <c r="F4"/>
      <c r="G4"/>
    </row>
    <row r="5" spans="1:7" ht="12.75">
      <c r="A5" t="s">
        <v>1</v>
      </c>
      <c r="B5">
        <v>12</v>
      </c>
      <c r="C5" t="s">
        <v>2</v>
      </c>
      <c r="E5"/>
      <c r="F5"/>
      <c r="G5"/>
    </row>
    <row r="6" spans="2:7" ht="12.75">
      <c r="B6">
        <f>B5*12</f>
        <v>144</v>
      </c>
      <c r="C6" t="s">
        <v>3</v>
      </c>
      <c r="E6"/>
      <c r="F6"/>
      <c r="G6"/>
    </row>
    <row r="7" spans="1:7" ht="12.75">
      <c r="A7" t="s">
        <v>4</v>
      </c>
      <c r="B7" s="1">
        <v>0.3</v>
      </c>
      <c r="C7" t="s">
        <v>5</v>
      </c>
      <c r="E7"/>
      <c r="F7"/>
      <c r="G7"/>
    </row>
    <row r="8" spans="2:7" ht="12.75">
      <c r="B8" s="10">
        <f>(1+B7)^(1/12)-1</f>
        <v>0.022104450593615876</v>
      </c>
      <c r="C8" t="s">
        <v>6</v>
      </c>
      <c r="E8"/>
      <c r="F8"/>
      <c r="G8"/>
    </row>
    <row r="9" spans="1:7" ht="12.75">
      <c r="A9" t="s">
        <v>11</v>
      </c>
      <c r="B9" s="10">
        <v>0.011</v>
      </c>
      <c r="E9"/>
      <c r="F9"/>
      <c r="G9"/>
    </row>
    <row r="10" spans="5:7" ht="12.75">
      <c r="E10"/>
      <c r="F10"/>
      <c r="G10"/>
    </row>
    <row r="11" spans="5:7" ht="12.75">
      <c r="E11"/>
      <c r="F11"/>
      <c r="G11"/>
    </row>
    <row r="12" spans="1:8" ht="12.75">
      <c r="A12" t="s">
        <v>7</v>
      </c>
      <c r="B12" t="s">
        <v>0</v>
      </c>
      <c r="C12" t="s">
        <v>8</v>
      </c>
      <c r="D12" t="s">
        <v>9</v>
      </c>
      <c r="E12" t="s">
        <v>12</v>
      </c>
      <c r="F12" t="s">
        <v>13</v>
      </c>
      <c r="G12" t="s">
        <v>14</v>
      </c>
      <c r="H12" t="s">
        <v>10</v>
      </c>
    </row>
    <row r="13" spans="1:8" ht="12.75">
      <c r="A13">
        <v>0</v>
      </c>
      <c r="B13" s="9">
        <f>B4</f>
        <v>130000000</v>
      </c>
      <c r="H13" s="5">
        <f>B13</f>
        <v>130000000</v>
      </c>
    </row>
    <row r="14" spans="1:8" ht="12.75">
      <c r="A14">
        <v>1</v>
      </c>
      <c r="B14" s="5">
        <f aca="true" t="shared" si="0" ref="B14:B45">B13+C14+D14+E14+F14+G14</f>
        <v>129871128.90809296</v>
      </c>
      <c r="C14" s="9">
        <f aca="true" t="shared" si="1" ref="C14:C45">B13*$B$8</f>
        <v>2873578.5771700637</v>
      </c>
      <c r="D14" s="4">
        <f aca="true" t="shared" si="2" ref="D14:D19">PMT($B$8,$B$6,$B$13)</f>
        <v>-3002449.669077093</v>
      </c>
      <c r="H14" s="4">
        <f aca="true" t="shared" si="3" ref="H14:H45">+D14+E14+F14+G14</f>
        <v>-3002449.669077093</v>
      </c>
    </row>
    <row r="15" spans="1:8" ht="12.75">
      <c r="A15">
        <v>2</v>
      </c>
      <c r="B15" s="5">
        <f t="shared" si="0"/>
        <v>129739409.19150192</v>
      </c>
      <c r="C15" s="9">
        <f t="shared" si="1"/>
        <v>2870729.9524860596</v>
      </c>
      <c r="D15" s="4">
        <f t="shared" si="2"/>
        <v>-3002449.669077093</v>
      </c>
      <c r="H15" s="4">
        <f t="shared" si="3"/>
        <v>-3002449.669077093</v>
      </c>
    </row>
    <row r="16" spans="1:8" ht="12.75">
      <c r="A16">
        <v>3</v>
      </c>
      <c r="B16" s="5">
        <f t="shared" si="0"/>
        <v>129604777.88294329</v>
      </c>
      <c r="C16" s="9">
        <f t="shared" si="1"/>
        <v>2867818.3605184676</v>
      </c>
      <c r="D16" s="4">
        <f t="shared" si="2"/>
        <v>-3002449.669077093</v>
      </c>
      <c r="H16" s="4">
        <f t="shared" si="3"/>
        <v>-3002449.669077093</v>
      </c>
    </row>
    <row r="17" spans="1:8" ht="12.75">
      <c r="A17">
        <v>4</v>
      </c>
      <c r="B17" s="5">
        <f t="shared" si="0"/>
        <v>129467170.62327626</v>
      </c>
      <c r="C17" s="9">
        <f t="shared" si="1"/>
        <v>2864842.4094100795</v>
      </c>
      <c r="D17" s="4">
        <f t="shared" si="2"/>
        <v>-3002449.669077093</v>
      </c>
      <c r="H17" s="4">
        <f t="shared" si="3"/>
        <v>-3002449.669077093</v>
      </c>
    </row>
    <row r="18" spans="1:8" ht="12.75">
      <c r="A18">
        <v>5</v>
      </c>
      <c r="B18" s="5">
        <f t="shared" si="0"/>
        <v>129326521.63073662</v>
      </c>
      <c r="C18" s="9">
        <f t="shared" si="1"/>
        <v>2861800.676537447</v>
      </c>
      <c r="D18" s="4">
        <f t="shared" si="2"/>
        <v>-3002449.669077093</v>
      </c>
      <c r="H18" s="4">
        <f t="shared" si="3"/>
        <v>-3002449.669077093</v>
      </c>
    </row>
    <row r="19" spans="1:8" s="6" customFormat="1" ht="12.75">
      <c r="A19" s="6">
        <v>6</v>
      </c>
      <c r="B19" s="5">
        <f t="shared" si="0"/>
        <v>128482763.66949034</v>
      </c>
      <c r="C19" s="9">
        <f t="shared" si="1"/>
        <v>2858691.7078308123</v>
      </c>
      <c r="D19" s="8">
        <f>PMT($B$8,$B$6-$A$18,$B$18)</f>
        <v>-3002449.669077093</v>
      </c>
      <c r="F19" s="11">
        <v>-700000</v>
      </c>
      <c r="G19" s="11"/>
      <c r="H19" s="8">
        <f t="shared" si="3"/>
        <v>-3702449.669077093</v>
      </c>
    </row>
    <row r="20" spans="1:8" ht="12.75">
      <c r="A20">
        <v>7</v>
      </c>
      <c r="B20" s="5">
        <f t="shared" si="0"/>
        <v>128336624.21470523</v>
      </c>
      <c r="C20" s="9">
        <f t="shared" si="1"/>
        <v>2840040.9016634743</v>
      </c>
      <c r="D20" s="4">
        <f aca="true" t="shared" si="4" ref="D20:D25">PMT($B$8,$B$6-$A$19,$B$19)</f>
        <v>-2986180.3564485814</v>
      </c>
      <c r="H20" s="4">
        <f t="shared" si="3"/>
        <v>-2986180.3564485814</v>
      </c>
    </row>
    <row r="21" spans="1:8" ht="12.75">
      <c r="A21">
        <v>8</v>
      </c>
      <c r="B21" s="5">
        <f t="shared" si="0"/>
        <v>128187254.42756206</v>
      </c>
      <c r="C21" s="9">
        <f t="shared" si="1"/>
        <v>2836810.5693053985</v>
      </c>
      <c r="D21" s="4">
        <f t="shared" si="4"/>
        <v>-2986180.3564485814</v>
      </c>
      <c r="H21" s="4">
        <f t="shared" si="3"/>
        <v>-2986180.3564485814</v>
      </c>
    </row>
    <row r="22" spans="1:8" ht="12.75">
      <c r="A22">
        <v>9</v>
      </c>
      <c r="B22" s="5">
        <f t="shared" si="0"/>
        <v>128034582.90333879</v>
      </c>
      <c r="C22" s="9">
        <f t="shared" si="1"/>
        <v>2833508.8322253134</v>
      </c>
      <c r="D22" s="4">
        <f t="shared" si="4"/>
        <v>-2986180.3564485814</v>
      </c>
      <c r="H22" s="4">
        <f t="shared" si="3"/>
        <v>-2986180.3564485814</v>
      </c>
    </row>
    <row r="23" spans="1:8" ht="12.75">
      <c r="A23">
        <v>10</v>
      </c>
      <c r="B23" s="5">
        <f t="shared" si="0"/>
        <v>127878536.65895128</v>
      </c>
      <c r="C23" s="9">
        <f t="shared" si="1"/>
        <v>2830134.1120610684</v>
      </c>
      <c r="D23" s="4">
        <f t="shared" si="4"/>
        <v>-2986180.3564485814</v>
      </c>
      <c r="H23" s="4">
        <f t="shared" si="3"/>
        <v>-2986180.3564485814</v>
      </c>
    </row>
    <row r="24" spans="1:8" ht="12.75">
      <c r="A24">
        <v>11</v>
      </c>
      <c r="B24" s="5">
        <f t="shared" si="0"/>
        <v>127719041.0980644</v>
      </c>
      <c r="C24" s="9">
        <f t="shared" si="1"/>
        <v>2826684.795561685</v>
      </c>
      <c r="D24" s="4">
        <f t="shared" si="4"/>
        <v>-2986180.3564485814</v>
      </c>
      <c r="H24" s="4">
        <f t="shared" si="3"/>
        <v>-2986180.3564485814</v>
      </c>
    </row>
    <row r="25" spans="1:8" s="6" customFormat="1" ht="12.75">
      <c r="A25" s="6">
        <v>12</v>
      </c>
      <c r="B25" s="5">
        <f t="shared" si="0"/>
        <v>123648319.97543198</v>
      </c>
      <c r="C25" s="9">
        <f t="shared" si="1"/>
        <v>2823159.23381616</v>
      </c>
      <c r="D25" s="4">
        <f t="shared" si="4"/>
        <v>-2986180.3564485814</v>
      </c>
      <c r="E25" s="11">
        <v>-3200000</v>
      </c>
      <c r="F25" s="11">
        <f>F19*(1+$B$9)</f>
        <v>-707699.9999999999</v>
      </c>
      <c r="G25" s="11"/>
      <c r="H25" s="8">
        <f t="shared" si="3"/>
        <v>-6893880.356448581</v>
      </c>
    </row>
    <row r="26" spans="1:8" ht="12.75">
      <c r="A26">
        <v>13</v>
      </c>
      <c r="B26" s="5">
        <f t="shared" si="0"/>
        <v>123486799.93338916</v>
      </c>
      <c r="C26" s="9">
        <f t="shared" si="1"/>
        <v>2733178.179880543</v>
      </c>
      <c r="D26" s="4">
        <f>PMT($B$8,$B$6-$A$25,$B$25)</f>
        <v>-2894698.2219233625</v>
      </c>
      <c r="H26" s="4">
        <f t="shared" si="3"/>
        <v>-2894698.2219233625</v>
      </c>
    </row>
    <row r="27" spans="1:8" ht="12.75">
      <c r="A27">
        <v>14</v>
      </c>
      <c r="B27" s="5">
        <f t="shared" si="0"/>
        <v>123321709.57955712</v>
      </c>
      <c r="C27" s="9">
        <f t="shared" si="1"/>
        <v>2729607.868091329</v>
      </c>
      <c r="D27" s="4">
        <f>PMT($B$8,$B$6-$A$25,$B$25)</f>
        <v>-2894698.2219233625</v>
      </c>
      <c r="H27" s="4">
        <f t="shared" si="3"/>
        <v>-2894698.2219233625</v>
      </c>
    </row>
    <row r="28" spans="1:8" ht="12.75">
      <c r="A28">
        <v>15</v>
      </c>
      <c r="B28" s="5">
        <f t="shared" si="0"/>
        <v>123152969.99415532</v>
      </c>
      <c r="C28" s="9">
        <f t="shared" si="1"/>
        <v>2725958.636521566</v>
      </c>
      <c r="D28" s="4">
        <f>PMT($B$8,$B$6-$A$25,$B$25)</f>
        <v>-2894698.2219233625</v>
      </c>
      <c r="H28" s="4">
        <f t="shared" si="3"/>
        <v>-2894698.2219233625</v>
      </c>
    </row>
    <row r="29" spans="1:8" ht="12.75">
      <c r="A29">
        <v>16</v>
      </c>
      <c r="B29" s="5">
        <f t="shared" si="0"/>
        <v>122980500.51292482</v>
      </c>
      <c r="C29" s="9">
        <f t="shared" si="1"/>
        <v>2722228.7406928646</v>
      </c>
      <c r="D29" s="4">
        <f>PMT($B$8,$B$6-$A$25,$B$25)</f>
        <v>-2894698.2219233625</v>
      </c>
      <c r="H29" s="4">
        <f t="shared" si="3"/>
        <v>-2894698.2219233625</v>
      </c>
    </row>
    <row r="30" spans="1:8" ht="12.75">
      <c r="A30">
        <v>17</v>
      </c>
      <c r="B30" s="5">
        <f t="shared" si="0"/>
        <v>122804218.68856755</v>
      </c>
      <c r="C30" s="9">
        <f t="shared" si="1"/>
        <v>2718416.3975660987</v>
      </c>
      <c r="D30" s="4">
        <f>PMT($B$8,$B$6-$A$25,$B$25)</f>
        <v>-2894698.2219233625</v>
      </c>
      <c r="H30" s="4">
        <f t="shared" si="3"/>
        <v>-2894698.2219233625</v>
      </c>
    </row>
    <row r="31" spans="1:8" s="6" customFormat="1" ht="12.75">
      <c r="A31" s="6">
        <v>18</v>
      </c>
      <c r="B31" s="5">
        <f t="shared" si="0"/>
        <v>121908555.55133322</v>
      </c>
      <c r="C31" s="9">
        <f t="shared" si="1"/>
        <v>2714519.784689041</v>
      </c>
      <c r="D31" s="8">
        <f aca="true" t="shared" si="5" ref="D31:D37">PMT($B$8,$B$6-$A$30,$B$30)</f>
        <v>-2894698.221923362</v>
      </c>
      <c r="E31" s="11"/>
      <c r="F31" s="11">
        <f>F25*(1+$B$9)</f>
        <v>-715484.6999999998</v>
      </c>
      <c r="G31" s="11"/>
      <c r="H31" s="8">
        <f t="shared" si="3"/>
        <v>-3610182.9219233617</v>
      </c>
    </row>
    <row r="32" spans="1:8" ht="12.75">
      <c r="A32">
        <v>19</v>
      </c>
      <c r="B32" s="5">
        <f t="shared" si="0"/>
        <v>121708578.97253338</v>
      </c>
      <c r="C32" s="9">
        <f t="shared" si="1"/>
        <v>2694721.6431235215</v>
      </c>
      <c r="D32" s="4">
        <f t="shared" si="5"/>
        <v>-2894698.221923362</v>
      </c>
      <c r="H32" s="4">
        <f t="shared" si="3"/>
        <v>-2894698.221923362</v>
      </c>
    </row>
    <row r="33" spans="1:8" ht="12.75">
      <c r="A33">
        <v>20</v>
      </c>
      <c r="B33" s="5">
        <f t="shared" si="0"/>
        <v>121504182.02132757</v>
      </c>
      <c r="C33" s="9">
        <f t="shared" si="1"/>
        <v>2690301.2707175603</v>
      </c>
      <c r="D33" s="4">
        <f t="shared" si="5"/>
        <v>-2894698.221923362</v>
      </c>
      <c r="H33" s="4">
        <f t="shared" si="3"/>
        <v>-2894698.221923362</v>
      </c>
    </row>
    <row r="34" spans="1:8" ht="12.75">
      <c r="A34">
        <v>21</v>
      </c>
      <c r="B34" s="5">
        <f t="shared" si="0"/>
        <v>121295266.98781236</v>
      </c>
      <c r="C34" s="9">
        <f t="shared" si="1"/>
        <v>2685783.1884081457</v>
      </c>
      <c r="D34" s="4">
        <f t="shared" si="5"/>
        <v>-2894698.221923362</v>
      </c>
      <c r="H34" s="4">
        <f t="shared" si="3"/>
        <v>-2894698.221923362</v>
      </c>
    </row>
    <row r="35" spans="1:8" ht="12.75">
      <c r="A35">
        <v>22</v>
      </c>
      <c r="B35" s="5">
        <f t="shared" si="0"/>
        <v>121081734.00226054</v>
      </c>
      <c r="C35" s="9">
        <f t="shared" si="1"/>
        <v>2681165.236371545</v>
      </c>
      <c r="D35" s="4">
        <f t="shared" si="5"/>
        <v>-2894698.221923362</v>
      </c>
      <c r="H35" s="4">
        <f t="shared" si="3"/>
        <v>-2894698.221923362</v>
      </c>
    </row>
    <row r="36" spans="1:8" ht="12.75">
      <c r="A36">
        <v>23</v>
      </c>
      <c r="B36" s="5">
        <f t="shared" si="0"/>
        <v>120863480.98737948</v>
      </c>
      <c r="C36" s="9">
        <f t="shared" si="1"/>
        <v>2676445.2070423076</v>
      </c>
      <c r="D36" s="4">
        <f t="shared" si="5"/>
        <v>-2894698.221923362</v>
      </c>
      <c r="H36" s="4">
        <f t="shared" si="3"/>
        <v>-2894698.221923362</v>
      </c>
    </row>
    <row r="37" spans="1:8" s="6" customFormat="1" ht="12.75">
      <c r="A37" s="6">
        <v>24</v>
      </c>
      <c r="B37" s="5">
        <f t="shared" si="0"/>
        <v>116717048.57781407</v>
      </c>
      <c r="C37" s="9">
        <f t="shared" si="1"/>
        <v>2671620.8440579614</v>
      </c>
      <c r="D37" s="8">
        <f t="shared" si="5"/>
        <v>-2894698.221923362</v>
      </c>
      <c r="E37" s="11">
        <v>-3200000</v>
      </c>
      <c r="F37" s="11">
        <f>F31*(1+$B$9)</f>
        <v>-723355.0316999998</v>
      </c>
      <c r="G37" s="11"/>
      <c r="H37" s="8">
        <f t="shared" si="3"/>
        <v>-6818053.253623363</v>
      </c>
    </row>
    <row r="38" spans="1:8" ht="12.75">
      <c r="A38">
        <v>25</v>
      </c>
      <c r="B38" s="5">
        <f t="shared" si="0"/>
        <v>116515265.63822114</v>
      </c>
      <c r="C38" s="9">
        <f t="shared" si="1"/>
        <v>2579966.2337209554</v>
      </c>
      <c r="D38" s="4">
        <f aca="true" t="shared" si="6" ref="D38:D43">PMT($B$8,$B$6-$A$37,$B$37)</f>
        <v>-2781749.173313879</v>
      </c>
      <c r="H38" s="4">
        <f t="shared" si="3"/>
        <v>-2781749.173313879</v>
      </c>
    </row>
    <row r="39" spans="1:8" ht="12.75">
      <c r="A39">
        <v>26</v>
      </c>
      <c r="B39" s="5">
        <f t="shared" si="0"/>
        <v>116309022.39760935</v>
      </c>
      <c r="C39" s="9">
        <f t="shared" si="1"/>
        <v>2575505.9327020887</v>
      </c>
      <c r="D39" s="4">
        <f t="shared" si="6"/>
        <v>-2781749.173313879</v>
      </c>
      <c r="H39" s="4">
        <f t="shared" si="3"/>
        <v>-2781749.173313879</v>
      </c>
    </row>
    <row r="40" spans="1:8" ht="12.75">
      <c r="A40">
        <v>27</v>
      </c>
      <c r="B40" s="5">
        <f t="shared" si="0"/>
        <v>116098220.26347518</v>
      </c>
      <c r="C40" s="9">
        <f t="shared" si="1"/>
        <v>2570947.039179718</v>
      </c>
      <c r="D40" s="4">
        <f t="shared" si="6"/>
        <v>-2781749.173313879</v>
      </c>
      <c r="H40" s="4">
        <f t="shared" si="3"/>
        <v>-2781749.173313879</v>
      </c>
    </row>
    <row r="41" spans="1:8" ht="12.75">
      <c r="A41">
        <v>28</v>
      </c>
      <c r="B41" s="5">
        <f t="shared" si="0"/>
        <v>115882758.46398202</v>
      </c>
      <c r="C41" s="9">
        <f t="shared" si="1"/>
        <v>2566287.3738207207</v>
      </c>
      <c r="D41" s="4">
        <f t="shared" si="6"/>
        <v>-2781749.173313879</v>
      </c>
      <c r="H41" s="4">
        <f t="shared" si="3"/>
        <v>-2781749.173313879</v>
      </c>
    </row>
    <row r="42" spans="1:8" ht="12.75">
      <c r="A42">
        <v>29</v>
      </c>
      <c r="B42" s="5">
        <f t="shared" si="0"/>
        <v>115662533.99978714</v>
      </c>
      <c r="C42" s="9">
        <f t="shared" si="1"/>
        <v>2561524.7091190126</v>
      </c>
      <c r="D42" s="4">
        <f t="shared" si="6"/>
        <v>-2781749.173313879</v>
      </c>
      <c r="H42" s="4">
        <f t="shared" si="3"/>
        <v>-2781749.173313879</v>
      </c>
    </row>
    <row r="43" spans="1:8" s="6" customFormat="1" ht="12.75">
      <c r="A43" s="6">
        <v>30</v>
      </c>
      <c r="B43" s="5">
        <f t="shared" si="0"/>
        <v>114706129.65775526</v>
      </c>
      <c r="C43" s="9">
        <f t="shared" si="1"/>
        <v>2556656.7683307114</v>
      </c>
      <c r="D43" s="8">
        <f t="shared" si="6"/>
        <v>-2781749.173313879</v>
      </c>
      <c r="E43" s="11"/>
      <c r="F43" s="11">
        <f>F37*(1+$B$9)</f>
        <v>-731311.9370486997</v>
      </c>
      <c r="G43" s="11"/>
      <c r="H43" s="8">
        <f t="shared" si="3"/>
        <v>-3513061.1103625786</v>
      </c>
    </row>
    <row r="44" spans="1:8" ht="12.75">
      <c r="A44">
        <v>31</v>
      </c>
      <c r="B44" s="5">
        <f t="shared" si="0"/>
        <v>114477519.22066262</v>
      </c>
      <c r="C44" s="9">
        <f t="shared" si="1"/>
        <v>2535515.975804748</v>
      </c>
      <c r="D44" s="4">
        <f aca="true" t="shared" si="7" ref="D44:D49">PMT($B$8,$B$6-$A$43,$B$43)</f>
        <v>-2764126.4128973708</v>
      </c>
      <c r="H44" s="4">
        <f t="shared" si="3"/>
        <v>-2764126.4128973708</v>
      </c>
    </row>
    <row r="45" spans="1:8" ht="12.75">
      <c r="A45">
        <v>32</v>
      </c>
      <c r="B45" s="5">
        <f t="shared" si="0"/>
        <v>114243855.47545812</v>
      </c>
      <c r="C45" s="9">
        <f t="shared" si="1"/>
        <v>2530462.667692849</v>
      </c>
      <c r="D45" s="4">
        <f t="shared" si="7"/>
        <v>-2764126.4128973708</v>
      </c>
      <c r="H45" s="4">
        <f t="shared" si="3"/>
        <v>-2764126.4128973708</v>
      </c>
    </row>
    <row r="46" spans="1:8" ht="12.75">
      <c r="A46">
        <v>33</v>
      </c>
      <c r="B46" s="5">
        <f aca="true" t="shared" si="8" ref="B46:B77">B45+C46+D46+E46+F46+G46</f>
        <v>114005026.72154221</v>
      </c>
      <c r="C46" s="9">
        <f aca="true" t="shared" si="9" ref="C46:C77">B45*$B$8</f>
        <v>2525297.6589814564</v>
      </c>
      <c r="D46" s="4">
        <f t="shared" si="7"/>
        <v>-2764126.4128973708</v>
      </c>
      <c r="H46" s="4">
        <f aca="true" t="shared" si="10" ref="H46:H77">+D46+E46+F46+G46</f>
        <v>-2764126.4128973708</v>
      </c>
    </row>
    <row r="47" spans="1:8" ht="12.75">
      <c r="A47">
        <v>34</v>
      </c>
      <c r="B47" s="5">
        <f t="shared" si="8"/>
        <v>113760918.78923503</v>
      </c>
      <c r="C47" s="9">
        <f t="shared" si="9"/>
        <v>2520018.4805901875</v>
      </c>
      <c r="D47" s="4">
        <f t="shared" si="7"/>
        <v>-2764126.4128973708</v>
      </c>
      <c r="H47" s="4">
        <f t="shared" si="10"/>
        <v>-2764126.4128973708</v>
      </c>
    </row>
    <row r="48" spans="1:8" ht="12.75">
      <c r="A48">
        <v>35</v>
      </c>
      <c r="B48" s="5">
        <f t="shared" si="8"/>
        <v>113511414.98519865</v>
      </c>
      <c r="C48" s="9">
        <f t="shared" si="9"/>
        <v>2514622.6088609938</v>
      </c>
      <c r="D48" s="4">
        <f t="shared" si="7"/>
        <v>-2764126.4128973708</v>
      </c>
      <c r="H48" s="4">
        <f t="shared" si="10"/>
        <v>-2764126.4128973708</v>
      </c>
    </row>
    <row r="49" spans="1:8" s="6" customFormat="1" ht="12.75">
      <c r="A49" s="6">
        <v>36</v>
      </c>
      <c r="B49" s="5">
        <f t="shared" si="8"/>
        <v>104817039.66829681</v>
      </c>
      <c r="C49" s="9">
        <f t="shared" si="9"/>
        <v>2509107.4643517523</v>
      </c>
      <c r="D49" s="8">
        <f t="shared" si="7"/>
        <v>-2764126.4128973708</v>
      </c>
      <c r="E49" s="11">
        <v>-3200000</v>
      </c>
      <c r="F49" s="11">
        <f>F43*(1+$B$9)</f>
        <v>-739356.3683562353</v>
      </c>
      <c r="G49" s="11">
        <v>-4500000</v>
      </c>
      <c r="H49" s="8">
        <f t="shared" si="10"/>
        <v>-11203482.781253606</v>
      </c>
    </row>
    <row r="50" spans="1:8" ht="12.75">
      <c r="A50">
        <v>37</v>
      </c>
      <c r="B50" s="5">
        <f t="shared" si="8"/>
        <v>104575806.57693651</v>
      </c>
      <c r="C50" s="9">
        <f t="shared" si="9"/>
        <v>2316923.0747169424</v>
      </c>
      <c r="D50" s="4">
        <f aca="true" t="shared" si="11" ref="D50:D55">PMT($B$8,$B$6-$A$49,$B$49)</f>
        <v>-2558156.166077248</v>
      </c>
      <c r="H50" s="4">
        <f t="shared" si="10"/>
        <v>-2558156.166077248</v>
      </c>
    </row>
    <row r="51" spans="1:8" ht="12.75">
      <c r="A51">
        <v>38</v>
      </c>
      <c r="B51" s="5">
        <f t="shared" si="8"/>
        <v>104329241.1606267</v>
      </c>
      <c r="C51" s="9">
        <f t="shared" si="9"/>
        <v>2311590.7497674236</v>
      </c>
      <c r="D51" s="4">
        <f t="shared" si="11"/>
        <v>-2558156.166077248</v>
      </c>
      <c r="H51" s="4">
        <f t="shared" si="10"/>
        <v>-2558156.166077248</v>
      </c>
    </row>
    <row r="52" spans="1:8" ht="12.75">
      <c r="A52">
        <v>39</v>
      </c>
      <c r="B52" s="5">
        <f t="shared" si="8"/>
        <v>104077225.55125396</v>
      </c>
      <c r="C52" s="9">
        <f t="shared" si="9"/>
        <v>2306140.5567045086</v>
      </c>
      <c r="D52" s="4">
        <f t="shared" si="11"/>
        <v>-2558156.166077248</v>
      </c>
      <c r="H52" s="4">
        <f t="shared" si="10"/>
        <v>-2558156.166077248</v>
      </c>
    </row>
    <row r="53" spans="1:8" ht="12.75">
      <c r="A53">
        <v>40</v>
      </c>
      <c r="B53" s="5">
        <f t="shared" si="8"/>
        <v>103819639.27529503</v>
      </c>
      <c r="C53" s="9">
        <f t="shared" si="9"/>
        <v>2300569.890118309</v>
      </c>
      <c r="D53" s="4">
        <f t="shared" si="11"/>
        <v>-2558156.166077248</v>
      </c>
      <c r="H53" s="4">
        <f t="shared" si="10"/>
        <v>-2558156.166077248</v>
      </c>
    </row>
    <row r="54" spans="1:8" ht="12.75">
      <c r="A54">
        <v>41</v>
      </c>
      <c r="B54" s="5">
        <f t="shared" si="8"/>
        <v>103556359.19622557</v>
      </c>
      <c r="C54" s="9">
        <f t="shared" si="9"/>
        <v>2294876.0870077815</v>
      </c>
      <c r="D54" s="4">
        <f t="shared" si="11"/>
        <v>-2558156.166077248</v>
      </c>
      <c r="H54" s="4">
        <f t="shared" si="10"/>
        <v>-2558156.166077248</v>
      </c>
    </row>
    <row r="55" spans="1:8" s="6" customFormat="1" ht="12.75">
      <c r="A55" s="6">
        <v>42</v>
      </c>
      <c r="B55" s="5">
        <f t="shared" si="8"/>
        <v>102539770.16724788</v>
      </c>
      <c r="C55" s="9">
        <f t="shared" si="9"/>
        <v>2289056.425507707</v>
      </c>
      <c r="D55" s="8">
        <f t="shared" si="11"/>
        <v>-2558156.166077248</v>
      </c>
      <c r="E55" s="11"/>
      <c r="F55" s="11">
        <f>F49*(1+$B$9)</f>
        <v>-747489.2884081538</v>
      </c>
      <c r="G55" s="11"/>
      <c r="H55" s="8">
        <f t="shared" si="10"/>
        <v>-3305645.4544854015</v>
      </c>
    </row>
    <row r="56" spans="1:8" ht="12.75">
      <c r="A56">
        <v>43</v>
      </c>
      <c r="B56" s="5">
        <f t="shared" si="8"/>
        <v>102266712.64582187</v>
      </c>
      <c r="C56" s="9">
        <f t="shared" si="9"/>
        <v>2266585.2835426577</v>
      </c>
      <c r="D56" s="4">
        <f aca="true" t="shared" si="12" ref="D56:D61">PMT($B$8,$B$6-$A$55,$B$55)</f>
        <v>-2539642.80496867</v>
      </c>
      <c r="H56" s="4">
        <f t="shared" si="10"/>
        <v>-2539642.80496867</v>
      </c>
    </row>
    <row r="57" spans="1:8" ht="12.75">
      <c r="A57">
        <v>44</v>
      </c>
      <c r="B57" s="5">
        <f t="shared" si="8"/>
        <v>101987619.33790427</v>
      </c>
      <c r="C57" s="9">
        <f t="shared" si="9"/>
        <v>2260549.4970510816</v>
      </c>
      <c r="D57" s="4">
        <f t="shared" si="12"/>
        <v>-2539642.80496867</v>
      </c>
      <c r="H57" s="4">
        <f t="shared" si="10"/>
        <v>-2539642.80496867</v>
      </c>
    </row>
    <row r="58" spans="1:8" ht="12.75">
      <c r="A58">
        <v>45</v>
      </c>
      <c r="B58" s="5">
        <f t="shared" si="8"/>
        <v>101702356.82575081</v>
      </c>
      <c r="C58" s="9">
        <f t="shared" si="9"/>
        <v>2254380.292815208</v>
      </c>
      <c r="D58" s="4">
        <f t="shared" si="12"/>
        <v>-2539642.80496867</v>
      </c>
      <c r="H58" s="4">
        <f t="shared" si="10"/>
        <v>-2539642.80496867</v>
      </c>
    </row>
    <row r="59" spans="1:8" ht="12.75">
      <c r="A59">
        <v>46</v>
      </c>
      <c r="B59" s="5">
        <f t="shared" si="8"/>
        <v>101410788.74249125</v>
      </c>
      <c r="C59" s="9">
        <f t="shared" si="9"/>
        <v>2248074.7217091015</v>
      </c>
      <c r="D59" s="4">
        <f t="shared" si="12"/>
        <v>-2539642.80496867</v>
      </c>
      <c r="H59" s="4">
        <f t="shared" si="10"/>
        <v>-2539642.80496867</v>
      </c>
    </row>
    <row r="60" spans="1:8" ht="12.75">
      <c r="A60">
        <v>47</v>
      </c>
      <c r="B60" s="5">
        <f t="shared" si="8"/>
        <v>101112775.70694059</v>
      </c>
      <c r="C60" s="9">
        <f t="shared" si="9"/>
        <v>2241629.7694180147</v>
      </c>
      <c r="D60" s="4">
        <f t="shared" si="12"/>
        <v>-2539642.80496867</v>
      </c>
      <c r="H60" s="4">
        <f t="shared" si="10"/>
        <v>-2539642.80496867</v>
      </c>
    </row>
    <row r="61" spans="1:8" s="6" customFormat="1" ht="12.75">
      <c r="A61" s="6">
        <v>48</v>
      </c>
      <c r="B61" s="5">
        <f t="shared" si="8"/>
        <v>96852463.5863887</v>
      </c>
      <c r="C61" s="9">
        <f t="shared" si="9"/>
        <v>2235042.354997432</v>
      </c>
      <c r="D61" s="8">
        <f t="shared" si="12"/>
        <v>-2539642.80496867</v>
      </c>
      <c r="E61" s="11">
        <v>-3200000</v>
      </c>
      <c r="F61" s="11">
        <f>F55*(1+$B$9)</f>
        <v>-755711.6705806435</v>
      </c>
      <c r="G61" s="11"/>
      <c r="H61" s="8">
        <f t="shared" si="10"/>
        <v>-6495354.475549313</v>
      </c>
    </row>
    <row r="62" spans="1:8" ht="12.75">
      <c r="A62">
        <v>49</v>
      </c>
      <c r="B62" s="5">
        <f t="shared" si="8"/>
        <v>96553346.83292253</v>
      </c>
      <c r="C62" s="9">
        <f t="shared" si="9"/>
        <v>2140870.49621531</v>
      </c>
      <c r="D62" s="4">
        <f aca="true" t="shared" si="13" ref="D62:D67">PMT($B$8,$B$6-$A$61,$B$61)</f>
        <v>-2439987.2496814895</v>
      </c>
      <c r="H62" s="4">
        <f t="shared" si="10"/>
        <v>-2439987.2496814895</v>
      </c>
    </row>
    <row r="63" spans="1:8" ht="12.75">
      <c r="A63">
        <v>50</v>
      </c>
      <c r="B63" s="5">
        <f t="shared" si="8"/>
        <v>96247618.26795764</v>
      </c>
      <c r="C63" s="9">
        <f t="shared" si="9"/>
        <v>2134258.684716594</v>
      </c>
      <c r="D63" s="4">
        <f t="shared" si="13"/>
        <v>-2439987.2496814895</v>
      </c>
      <c r="H63" s="4">
        <f t="shared" si="10"/>
        <v>-2439987.2496814895</v>
      </c>
    </row>
    <row r="64" spans="1:8" ht="12.75">
      <c r="A64">
        <v>51</v>
      </c>
      <c r="B64" s="5">
        <f t="shared" si="8"/>
        <v>95935131.74103342</v>
      </c>
      <c r="C64" s="9">
        <f t="shared" si="9"/>
        <v>2127500.7227572706</v>
      </c>
      <c r="D64" s="4">
        <f t="shared" si="13"/>
        <v>-2439987.2496814895</v>
      </c>
      <c r="H64" s="4">
        <f t="shared" si="10"/>
        <v>-2439987.2496814895</v>
      </c>
    </row>
    <row r="65" spans="1:8" ht="12.75">
      <c r="A65">
        <v>52</v>
      </c>
      <c r="B65" s="5">
        <f t="shared" si="8"/>
        <v>95615737.87111364</v>
      </c>
      <c r="C65" s="9">
        <f t="shared" si="9"/>
        <v>2120593.3797617033</v>
      </c>
      <c r="D65" s="4">
        <f t="shared" si="13"/>
        <v>-2439987.2496814895</v>
      </c>
      <c r="H65" s="4">
        <f t="shared" si="10"/>
        <v>-2439987.2496814895</v>
      </c>
    </row>
    <row r="66" spans="1:8" ht="12.75">
      <c r="A66">
        <v>53</v>
      </c>
      <c r="B66" s="5">
        <f t="shared" si="8"/>
        <v>95289283.97517632</v>
      </c>
      <c r="C66" s="9">
        <f t="shared" si="9"/>
        <v>2113533.353744158</v>
      </c>
      <c r="D66" s="4">
        <f t="shared" si="13"/>
        <v>-2439987.2496814895</v>
      </c>
      <c r="H66" s="4">
        <f t="shared" si="10"/>
        <v>-2439987.2496814895</v>
      </c>
    </row>
    <row r="67" spans="1:8" s="6" customFormat="1" ht="12.75">
      <c r="A67" s="6">
        <v>54</v>
      </c>
      <c r="B67" s="5">
        <f t="shared" si="8"/>
        <v>94191589.49626812</v>
      </c>
      <c r="C67" s="9">
        <f t="shared" si="9"/>
        <v>2106317.269730318</v>
      </c>
      <c r="D67" s="8">
        <f t="shared" si="13"/>
        <v>-2439987.2496814895</v>
      </c>
      <c r="E67" s="11"/>
      <c r="F67" s="11">
        <f>F61*(1+$B$9)</f>
        <v>-764024.4989570305</v>
      </c>
      <c r="G67" s="11"/>
      <c r="H67" s="8">
        <f t="shared" si="10"/>
        <v>-3204011.74863852</v>
      </c>
    </row>
    <row r="68" spans="1:8" ht="12.75">
      <c r="A68">
        <v>55</v>
      </c>
      <c r="B68" s="5">
        <f t="shared" si="8"/>
        <v>93853288.01916532</v>
      </c>
      <c r="C68" s="9">
        <f t="shared" si="9"/>
        <v>2082053.3363544068</v>
      </c>
      <c r="D68" s="4">
        <f aca="true" t="shared" si="14" ref="D68:D73">PMT($B$8,$B$6-$A$67,$B$67)</f>
        <v>-2420354.8134572017</v>
      </c>
      <c r="H68" s="4">
        <f t="shared" si="10"/>
        <v>-2420354.8134572017</v>
      </c>
    </row>
    <row r="69" spans="1:8" ht="12.75">
      <c r="A69">
        <v>56</v>
      </c>
      <c r="B69" s="5">
        <f t="shared" si="8"/>
        <v>93507508.57377616</v>
      </c>
      <c r="C69" s="9">
        <f t="shared" si="9"/>
        <v>2074575.3680680408</v>
      </c>
      <c r="D69" s="4">
        <f t="shared" si="14"/>
        <v>-2420354.8134572017</v>
      </c>
      <c r="H69" s="4">
        <f t="shared" si="10"/>
        <v>-2420354.8134572017</v>
      </c>
    </row>
    <row r="70" spans="1:8" ht="12.75">
      <c r="A70">
        <v>57</v>
      </c>
      <c r="B70" s="5">
        <f t="shared" si="8"/>
        <v>93154085.8637201</v>
      </c>
      <c r="C70" s="9">
        <f t="shared" si="9"/>
        <v>2066932.103401148</v>
      </c>
      <c r="D70" s="4">
        <f t="shared" si="14"/>
        <v>-2420354.8134572017</v>
      </c>
      <c r="H70" s="4">
        <f t="shared" si="10"/>
        <v>-2420354.8134572017</v>
      </c>
    </row>
    <row r="71" spans="1:8" ht="12.75">
      <c r="A71">
        <v>58</v>
      </c>
      <c r="B71" s="5">
        <f t="shared" si="8"/>
        <v>92792850.93883096</v>
      </c>
      <c r="C71" s="9">
        <f t="shared" si="9"/>
        <v>2059119.888568052</v>
      </c>
      <c r="D71" s="4">
        <f t="shared" si="14"/>
        <v>-2420354.8134572017</v>
      </c>
      <c r="H71" s="4">
        <f t="shared" si="10"/>
        <v>-2420354.8134572017</v>
      </c>
    </row>
    <row r="72" spans="1:8" ht="12.75">
      <c r="A72">
        <v>59</v>
      </c>
      <c r="B72" s="5">
        <f t="shared" si="8"/>
        <v>92423631.11439191</v>
      </c>
      <c r="C72" s="9">
        <f t="shared" si="9"/>
        <v>2051134.9890181515</v>
      </c>
      <c r="D72" s="4">
        <f t="shared" si="14"/>
        <v>-2420354.8134572017</v>
      </c>
      <c r="H72" s="4">
        <f t="shared" si="10"/>
        <v>-2420354.8134572017</v>
      </c>
    </row>
    <row r="73" spans="1:8" s="6" customFormat="1" ht="12.75">
      <c r="A73" s="6">
        <v>60</v>
      </c>
      <c r="B73" s="5">
        <f t="shared" si="8"/>
        <v>88073821.12013981</v>
      </c>
      <c r="C73" s="9">
        <f t="shared" si="9"/>
        <v>2042973.587650655</v>
      </c>
      <c r="D73" s="8">
        <f t="shared" si="14"/>
        <v>-2420354.8134572017</v>
      </c>
      <c r="E73" s="11">
        <v>-3200000</v>
      </c>
      <c r="F73" s="11">
        <f>F67*(1+$B$9)</f>
        <v>-772428.7684455577</v>
      </c>
      <c r="G73" s="11"/>
      <c r="H73" s="8">
        <f t="shared" si="10"/>
        <v>-6392783.58190276</v>
      </c>
    </row>
    <row r="74" spans="1:8" ht="12.75">
      <c r="A74">
        <v>61</v>
      </c>
      <c r="B74" s="5">
        <f t="shared" si="8"/>
        <v>87704744.69140512</v>
      </c>
      <c r="C74" s="9">
        <f t="shared" si="9"/>
        <v>1946823.427541093</v>
      </c>
      <c r="D74" s="4">
        <f aca="true" t="shared" si="15" ref="D74:D79">PMT($B$8,$B$6-$A$73,$B$73)</f>
        <v>-2315899.8562757755</v>
      </c>
      <c r="H74" s="4">
        <f t="shared" si="10"/>
        <v>-2315899.8562757755</v>
      </c>
    </row>
    <row r="75" spans="1:8" ht="12.75">
      <c r="A75">
        <v>62</v>
      </c>
      <c r="B75" s="5">
        <f t="shared" si="8"/>
        <v>87327510.03098619</v>
      </c>
      <c r="C75" s="9">
        <f t="shared" si="9"/>
        <v>1938665.1958568587</v>
      </c>
      <c r="D75" s="4">
        <f t="shared" si="15"/>
        <v>-2315899.8562757755</v>
      </c>
      <c r="H75" s="4">
        <f t="shared" si="10"/>
        <v>-2315899.8562757755</v>
      </c>
    </row>
    <row r="76" spans="1:8" ht="12.75">
      <c r="A76">
        <v>63</v>
      </c>
      <c r="B76" s="5">
        <f t="shared" si="8"/>
        <v>86941936.80565384</v>
      </c>
      <c r="C76" s="9">
        <f t="shared" si="9"/>
        <v>1930326.6309434292</v>
      </c>
      <c r="D76" s="4">
        <f t="shared" si="15"/>
        <v>-2315899.8562757755</v>
      </c>
      <c r="H76" s="4">
        <f t="shared" si="10"/>
        <v>-2315899.8562757755</v>
      </c>
    </row>
    <row r="77" spans="1:8" ht="12.75">
      <c r="A77">
        <v>64</v>
      </c>
      <c r="B77" s="5">
        <f t="shared" si="8"/>
        <v>86547840.6960119</v>
      </c>
      <c r="C77" s="9">
        <f t="shared" si="9"/>
        <v>1921803.746633849</v>
      </c>
      <c r="D77" s="4">
        <f t="shared" si="15"/>
        <v>-2315899.8562757755</v>
      </c>
      <c r="H77" s="4">
        <f t="shared" si="10"/>
        <v>-2315899.8562757755</v>
      </c>
    </row>
    <row r="78" spans="1:8" ht="12.75">
      <c r="A78">
        <v>65</v>
      </c>
      <c r="B78" s="5">
        <f aca="true" t="shared" si="16" ref="B78:B109">B77+C78+D78+E78+F78+G78</f>
        <v>86145033.30838525</v>
      </c>
      <c r="C78" s="9">
        <f aca="true" t="shared" si="17" ref="C78:C109">B77*$B$8</f>
        <v>1913092.4686491326</v>
      </c>
      <c r="D78" s="4">
        <f t="shared" si="15"/>
        <v>-2315899.8562757755</v>
      </c>
      <c r="H78" s="4">
        <f aca="true" t="shared" si="18" ref="H78:H109">+D78+E78+F78+G78</f>
        <v>-2315899.8562757755</v>
      </c>
    </row>
    <row r="79" spans="1:8" s="6" customFormat="1" ht="12.75">
      <c r="A79" s="6">
        <v>66</v>
      </c>
      <c r="B79" s="5">
        <f t="shared" si="16"/>
        <v>84952396.5998616</v>
      </c>
      <c r="C79" s="9">
        <f t="shared" si="17"/>
        <v>1904188.6326505959</v>
      </c>
      <c r="D79" s="8">
        <f t="shared" si="15"/>
        <v>-2315899.8562757755</v>
      </c>
      <c r="E79" s="11"/>
      <c r="F79" s="11">
        <f>F73*(1+$B$9)</f>
        <v>-780925.4848984587</v>
      </c>
      <c r="G79" s="11"/>
      <c r="H79" s="8">
        <f t="shared" si="18"/>
        <v>-3096825.341174234</v>
      </c>
    </row>
    <row r="80" spans="1:8" ht="12.75">
      <c r="A80">
        <v>67</v>
      </c>
      <c r="B80" s="5">
        <f t="shared" si="16"/>
        <v>84535417.80623806</v>
      </c>
      <c r="C80" s="9">
        <f t="shared" si="17"/>
        <v>1877826.0534509022</v>
      </c>
      <c r="D80" s="4">
        <f aca="true" t="shared" si="19" ref="D80:D85">PMT($B$8,$B$6-$A$79,$B$79)</f>
        <v>-2294804.8470744463</v>
      </c>
      <c r="H80" s="4">
        <f t="shared" si="18"/>
        <v>-2294804.8470744463</v>
      </c>
    </row>
    <row r="81" spans="1:8" ht="12.75">
      <c r="A81">
        <v>68</v>
      </c>
      <c r="B81" s="5">
        <f t="shared" si="16"/>
        <v>84109221.92547227</v>
      </c>
      <c r="C81" s="9">
        <f t="shared" si="17"/>
        <v>1868608.966308665</v>
      </c>
      <c r="D81" s="4">
        <f t="shared" si="19"/>
        <v>-2294804.8470744463</v>
      </c>
      <c r="H81" s="4">
        <f t="shared" si="18"/>
        <v>-2294804.8470744463</v>
      </c>
    </row>
    <row r="82" spans="1:8" ht="12.75">
      <c r="A82">
        <v>69</v>
      </c>
      <c r="B82" s="5">
        <f t="shared" si="16"/>
        <v>83673605.2189169</v>
      </c>
      <c r="C82" s="9">
        <f t="shared" si="17"/>
        <v>1859188.140519075</v>
      </c>
      <c r="D82" s="4">
        <f t="shared" si="19"/>
        <v>-2294804.8470744463</v>
      </c>
      <c r="H82" s="4">
        <f t="shared" si="18"/>
        <v>-2294804.8470744463</v>
      </c>
    </row>
    <row r="83" spans="1:8" ht="12.75">
      <c r="A83">
        <v>70</v>
      </c>
      <c r="B83" s="5">
        <f t="shared" si="16"/>
        <v>83228359.44439371</v>
      </c>
      <c r="C83" s="9">
        <f t="shared" si="17"/>
        <v>1849559.072551268</v>
      </c>
      <c r="D83" s="4">
        <f t="shared" si="19"/>
        <v>-2294804.8470744463</v>
      </c>
      <c r="H83" s="4">
        <f t="shared" si="18"/>
        <v>-2294804.8470744463</v>
      </c>
    </row>
    <row r="84" spans="1:8" ht="12.75">
      <c r="A84">
        <v>71</v>
      </c>
      <c r="B84" s="5">
        <f t="shared" si="16"/>
        <v>82773271.75664556</v>
      </c>
      <c r="C84" s="9">
        <f t="shared" si="17"/>
        <v>1839717.159326304</v>
      </c>
      <c r="D84" s="4">
        <f t="shared" si="19"/>
        <v>-2294804.8470744463</v>
      </c>
      <c r="H84" s="4">
        <f t="shared" si="18"/>
        <v>-2294804.8470744463</v>
      </c>
    </row>
    <row r="85" spans="1:8" s="6" customFormat="1" ht="12.75">
      <c r="A85" s="6">
        <v>72</v>
      </c>
      <c r="B85" s="5">
        <f t="shared" si="16"/>
        <v>76318608.94035548</v>
      </c>
      <c r="C85" s="9">
        <f t="shared" si="17"/>
        <v>1829657.696016712</v>
      </c>
      <c r="D85" s="8">
        <f t="shared" si="19"/>
        <v>-2294804.8470744463</v>
      </c>
      <c r="E85" s="11">
        <v>-3200000</v>
      </c>
      <c r="F85" s="11">
        <f>F79*(1+$B$9)</f>
        <v>-789515.6652323416</v>
      </c>
      <c r="G85" s="11">
        <v>-2000000</v>
      </c>
      <c r="H85" s="8">
        <f t="shared" si="18"/>
        <v>-8284320.512306788</v>
      </c>
    </row>
    <row r="86" spans="1:8" ht="12.75">
      <c r="A86">
        <v>73</v>
      </c>
      <c r="B86" s="5">
        <f t="shared" si="16"/>
        <v>75877776.6645101</v>
      </c>
      <c r="C86" s="9">
        <f t="shared" si="17"/>
        <v>1686980.9206955787</v>
      </c>
      <c r="D86" s="4">
        <f aca="true" t="shared" si="20" ref="D86:D91">PMT($B$8,$B$6-$A$85,$B$85)</f>
        <v>-2127813.1965409527</v>
      </c>
      <c r="H86" s="4">
        <f t="shared" si="18"/>
        <v>-2127813.1965409527</v>
      </c>
    </row>
    <row r="87" spans="1:8" ht="12.75">
      <c r="A87">
        <v>74</v>
      </c>
      <c r="B87" s="5">
        <f t="shared" si="16"/>
        <v>75427200.03340323</v>
      </c>
      <c r="C87" s="9">
        <f t="shared" si="17"/>
        <v>1677236.565434083</v>
      </c>
      <c r="D87" s="4">
        <f t="shared" si="20"/>
        <v>-2127813.1965409527</v>
      </c>
      <c r="H87" s="4">
        <f t="shared" si="18"/>
        <v>-2127813.1965409527</v>
      </c>
    </row>
    <row r="88" spans="1:8" ht="12.75">
      <c r="A88">
        <v>75</v>
      </c>
      <c r="B88" s="5">
        <f t="shared" si="16"/>
        <v>74966663.65341543</v>
      </c>
      <c r="C88" s="9">
        <f t="shared" si="17"/>
        <v>1667276.8165531436</v>
      </c>
      <c r="D88" s="4">
        <f t="shared" si="20"/>
        <v>-2127813.1965409527</v>
      </c>
      <c r="H88" s="4">
        <f t="shared" si="18"/>
        <v>-2127813.1965409527</v>
      </c>
    </row>
    <row r="89" spans="1:8" ht="12.75">
      <c r="A89">
        <v>76</v>
      </c>
      <c r="B89" s="5">
        <f t="shared" si="16"/>
        <v>74495947.36976962</v>
      </c>
      <c r="C89" s="9">
        <f t="shared" si="17"/>
        <v>1657096.9128951405</v>
      </c>
      <c r="D89" s="4">
        <f t="shared" si="20"/>
        <v>-2127813.1965409527</v>
      </c>
      <c r="H89" s="4">
        <f t="shared" si="18"/>
        <v>-2127813.1965409527</v>
      </c>
    </row>
    <row r="90" spans="1:8" ht="12.75">
      <c r="A90">
        <v>77</v>
      </c>
      <c r="B90" s="5">
        <f t="shared" si="16"/>
        <v>74014826.16128835</v>
      </c>
      <c r="C90" s="9">
        <f t="shared" si="17"/>
        <v>1646691.9880596811</v>
      </c>
      <c r="D90" s="4">
        <f t="shared" si="20"/>
        <v>-2127813.1965409527</v>
      </c>
      <c r="H90" s="4">
        <f t="shared" si="18"/>
        <v>-2127813.1965409527</v>
      </c>
    </row>
    <row r="91" spans="1:8" s="6" customFormat="1" ht="12.75">
      <c r="A91" s="6">
        <v>78</v>
      </c>
      <c r="B91" s="5">
        <f t="shared" si="16"/>
        <v>72724869.69527477</v>
      </c>
      <c r="C91" s="9">
        <f t="shared" si="17"/>
        <v>1636057.0680772662</v>
      </c>
      <c r="D91" s="8">
        <f t="shared" si="20"/>
        <v>-2127813.1965409527</v>
      </c>
      <c r="E91" s="11"/>
      <c r="F91" s="11">
        <f>F85*(1+$B$9)</f>
        <v>-798200.3375498973</v>
      </c>
      <c r="G91" s="11"/>
      <c r="H91" s="8">
        <f t="shared" si="18"/>
        <v>-2926013.53409085</v>
      </c>
    </row>
    <row r="92" spans="1:8" ht="12.75">
      <c r="A92">
        <v>79</v>
      </c>
      <c r="B92" s="5">
        <f t="shared" si="16"/>
        <v>72227700.30868301</v>
      </c>
      <c r="C92" s="9">
        <f t="shared" si="17"/>
        <v>1607543.2891063537</v>
      </c>
      <c r="D92" s="4">
        <f aca="true" t="shared" si="21" ref="D92:D97">PMT($B$8,$B$6-$A$91,$B$91)</f>
        <v>-2104712.675698123</v>
      </c>
      <c r="H92" s="4">
        <f t="shared" si="18"/>
        <v>-2104712.675698123</v>
      </c>
    </row>
    <row r="93" spans="1:8" ht="12.75">
      <c r="A93">
        <v>80</v>
      </c>
      <c r="B93" s="5">
        <f t="shared" si="16"/>
        <v>71719541.26594867</v>
      </c>
      <c r="C93" s="9">
        <f t="shared" si="17"/>
        <v>1596553.6329637778</v>
      </c>
      <c r="D93" s="4">
        <f t="shared" si="21"/>
        <v>-2104712.675698123</v>
      </c>
      <c r="H93" s="4">
        <f t="shared" si="18"/>
        <v>-2104712.675698123</v>
      </c>
    </row>
    <row r="94" spans="1:8" ht="12.75">
      <c r="A94">
        <v>81</v>
      </c>
      <c r="B94" s="5">
        <f t="shared" si="16"/>
        <v>71200149.64676051</v>
      </c>
      <c r="C94" s="9">
        <f t="shared" si="17"/>
        <v>1585321.0565099574</v>
      </c>
      <c r="D94" s="4">
        <f t="shared" si="21"/>
        <v>-2104712.675698123</v>
      </c>
      <c r="H94" s="4">
        <f t="shared" si="18"/>
        <v>-2104712.675698123</v>
      </c>
    </row>
    <row r="95" spans="1:8" ht="12.75">
      <c r="A95">
        <v>82</v>
      </c>
      <c r="B95" s="5">
        <f t="shared" si="16"/>
        <v>70669277.16118726</v>
      </c>
      <c r="C95" s="9">
        <f t="shared" si="17"/>
        <v>1573840.1901248745</v>
      </c>
      <c r="D95" s="4">
        <f t="shared" si="21"/>
        <v>-2104712.675698123</v>
      </c>
      <c r="H95" s="4">
        <f t="shared" si="18"/>
        <v>-2104712.675698123</v>
      </c>
    </row>
    <row r="96" spans="1:8" ht="12.75">
      <c r="A96">
        <v>83</v>
      </c>
      <c r="B96" s="5">
        <f t="shared" si="16"/>
        <v>70126670.03098516</v>
      </c>
      <c r="C96" s="9">
        <f t="shared" si="17"/>
        <v>1562105.5454960107</v>
      </c>
      <c r="D96" s="4">
        <f t="shared" si="21"/>
        <v>-2104712.675698123</v>
      </c>
      <c r="H96" s="4">
        <f t="shared" si="18"/>
        <v>-2104712.675698123</v>
      </c>
    </row>
    <row r="97" spans="1:8" s="6" customFormat="1" ht="12.75">
      <c r="A97" s="6">
        <v>84</v>
      </c>
      <c r="B97" s="5">
        <f t="shared" si="16"/>
        <v>65565088.32701882</v>
      </c>
      <c r="C97" s="9">
        <f t="shared" si="17"/>
        <v>1550111.5129947145</v>
      </c>
      <c r="D97" s="8">
        <f t="shared" si="21"/>
        <v>-2104712.675698123</v>
      </c>
      <c r="E97" s="11">
        <v>-3200000</v>
      </c>
      <c r="F97" s="11">
        <f>F91*(1+$B$9)</f>
        <v>-806980.5412629461</v>
      </c>
      <c r="G97" s="11"/>
      <c r="H97" s="8">
        <f t="shared" si="18"/>
        <v>-6111693.216961069</v>
      </c>
    </row>
    <row r="98" spans="1:8" ht="12.75">
      <c r="A98">
        <v>85</v>
      </c>
      <c r="B98" s="5">
        <f t="shared" si="16"/>
        <v>65030876.14476913</v>
      </c>
      <c r="C98" s="9">
        <f t="shared" si="17"/>
        <v>1449280.2555906486</v>
      </c>
      <c r="D98" s="4">
        <f aca="true" t="shared" si="22" ref="D98:D103">PMT($B$8,$B$6-$A$97,$B$97)</f>
        <v>-1983492.4378403318</v>
      </c>
      <c r="H98" s="4">
        <f t="shared" si="18"/>
        <v>-1983492.4378403318</v>
      </c>
    </row>
    <row r="99" spans="1:8" ht="12.75">
      <c r="A99">
        <v>86</v>
      </c>
      <c r="B99" s="5">
        <f t="shared" si="16"/>
        <v>64484855.4957304</v>
      </c>
      <c r="C99" s="9">
        <f t="shared" si="17"/>
        <v>1437471.7888016026</v>
      </c>
      <c r="D99" s="4">
        <f t="shared" si="22"/>
        <v>-1983492.4378403318</v>
      </c>
      <c r="H99" s="4">
        <f t="shared" si="18"/>
        <v>-1983492.4378403318</v>
      </c>
    </row>
    <row r="100" spans="1:8" ht="12.75">
      <c r="A100">
        <v>87</v>
      </c>
      <c r="B100" s="5">
        <f t="shared" si="16"/>
        <v>63926765.3602319</v>
      </c>
      <c r="C100" s="9">
        <f t="shared" si="17"/>
        <v>1425402.3023418318</v>
      </c>
      <c r="D100" s="4">
        <f t="shared" si="22"/>
        <v>-1983492.4378403318</v>
      </c>
      <c r="H100" s="4">
        <f t="shared" si="18"/>
        <v>-1983492.4378403318</v>
      </c>
    </row>
    <row r="101" spans="1:8" ht="12.75">
      <c r="A101">
        <v>88</v>
      </c>
      <c r="B101" s="5">
        <f t="shared" si="16"/>
        <v>63356338.94890648</v>
      </c>
      <c r="C101" s="9">
        <f t="shared" si="17"/>
        <v>1413066.0265149209</v>
      </c>
      <c r="D101" s="4">
        <f t="shared" si="22"/>
        <v>-1983492.4378403318</v>
      </c>
      <c r="H101" s="4">
        <f t="shared" si="18"/>
        <v>-1983492.4378403318</v>
      </c>
    </row>
    <row r="102" spans="1:8" ht="12.75">
      <c r="A102">
        <v>89</v>
      </c>
      <c r="B102" s="5">
        <f t="shared" si="16"/>
        <v>62773303.57515463</v>
      </c>
      <c r="C102" s="9">
        <f t="shared" si="17"/>
        <v>1400457.0640884845</v>
      </c>
      <c r="D102" s="4">
        <f t="shared" si="22"/>
        <v>-1983492.4378403318</v>
      </c>
      <c r="H102" s="4">
        <f t="shared" si="18"/>
        <v>-1983492.4378403318</v>
      </c>
    </row>
    <row r="103" spans="1:8" s="6" customFormat="1" ht="12.75">
      <c r="A103" s="6">
        <v>90</v>
      </c>
      <c r="B103" s="5">
        <f t="shared" si="16"/>
        <v>53361523.197572514</v>
      </c>
      <c r="C103" s="9">
        <f t="shared" si="17"/>
        <v>1387569.3874750563</v>
      </c>
      <c r="D103" s="8">
        <f t="shared" si="22"/>
        <v>-1983492.4378403318</v>
      </c>
      <c r="E103" s="11"/>
      <c r="F103" s="11">
        <f>F97*(1+$B$9)</f>
        <v>-815857.3272168384</v>
      </c>
      <c r="G103" s="11">
        <v>-8000000</v>
      </c>
      <c r="H103" s="8">
        <f t="shared" si="18"/>
        <v>-10799349.76505717</v>
      </c>
    </row>
    <row r="104" spans="1:8" ht="12.75">
      <c r="A104">
        <v>91</v>
      </c>
      <c r="B104" s="5">
        <f t="shared" si="16"/>
        <v>52838788.582174025</v>
      </c>
      <c r="C104" s="9">
        <f t="shared" si="17"/>
        <v>1179527.153120829</v>
      </c>
      <c r="D104" s="4">
        <f aca="true" t="shared" si="23" ref="D104:D109">PMT($B$8,$B$6-$A$103,$B$103)</f>
        <v>-1702261.768519318</v>
      </c>
      <c r="H104" s="4">
        <f t="shared" si="18"/>
        <v>-1702261.768519318</v>
      </c>
    </row>
    <row r="105" spans="1:8" ht="12.75">
      <c r="A105">
        <v>92</v>
      </c>
      <c r="B105" s="5">
        <f t="shared" si="16"/>
        <v>52304499.20529588</v>
      </c>
      <c r="C105" s="9">
        <f t="shared" si="17"/>
        <v>1167972.3916411805</v>
      </c>
      <c r="D105" s="4">
        <f t="shared" si="23"/>
        <v>-1702261.768519318</v>
      </c>
      <c r="H105" s="4">
        <f t="shared" si="18"/>
        <v>-1702261.768519318</v>
      </c>
    </row>
    <row r="106" spans="1:8" ht="12.75">
      <c r="A106">
        <v>93</v>
      </c>
      <c r="B106" s="5">
        <f t="shared" si="16"/>
        <v>51758399.655283846</v>
      </c>
      <c r="C106" s="9">
        <f t="shared" si="17"/>
        <v>1156162.2185072838</v>
      </c>
      <c r="D106" s="4">
        <f t="shared" si="23"/>
        <v>-1702261.768519318</v>
      </c>
      <c r="H106" s="4">
        <f t="shared" si="18"/>
        <v>-1702261.768519318</v>
      </c>
    </row>
    <row r="107" spans="1:8" ht="12.75">
      <c r="A107">
        <v>94</v>
      </c>
      <c r="B107" s="5">
        <f t="shared" si="16"/>
        <v>51200228.87474937</v>
      </c>
      <c r="C107" s="9">
        <f t="shared" si="17"/>
        <v>1144090.9879848468</v>
      </c>
      <c r="D107" s="4">
        <f t="shared" si="23"/>
        <v>-1702261.768519318</v>
      </c>
      <c r="H107" s="4">
        <f t="shared" si="18"/>
        <v>-1702261.768519318</v>
      </c>
    </row>
    <row r="108" spans="1:8" ht="12.75">
      <c r="A108">
        <v>95</v>
      </c>
      <c r="B108" s="5">
        <f t="shared" si="16"/>
        <v>50629720.03577378</v>
      </c>
      <c r="C108" s="9">
        <f t="shared" si="17"/>
        <v>1131752.9295437224</v>
      </c>
      <c r="D108" s="4">
        <f t="shared" si="23"/>
        <v>-1702261.768519318</v>
      </c>
      <c r="H108" s="4">
        <f t="shared" si="18"/>
        <v>-1702261.768519318</v>
      </c>
    </row>
    <row r="109" spans="1:8" s="6" customFormat="1" ht="12.75">
      <c r="A109" s="6">
        <v>96</v>
      </c>
      <c r="B109" s="5">
        <f t="shared" si="16"/>
        <v>46021768.654537596</v>
      </c>
      <c r="C109" s="9">
        <f t="shared" si="17"/>
        <v>1119142.1450993654</v>
      </c>
      <c r="D109" s="8">
        <f t="shared" si="23"/>
        <v>-1702261.768519318</v>
      </c>
      <c r="E109" s="11">
        <v>-3200000</v>
      </c>
      <c r="F109" s="11">
        <f>F103*(1+$B$9)</f>
        <v>-824831.7578162235</v>
      </c>
      <c r="G109" s="11"/>
      <c r="H109" s="8">
        <f t="shared" si="18"/>
        <v>-5727093.526335541</v>
      </c>
    </row>
    <row r="110" spans="1:8" ht="12.75">
      <c r="A110">
        <v>97</v>
      </c>
      <c r="B110" s="5">
        <f aca="true" t="shared" si="24" ref="B110:B141">B109+C110+D110+E110+F110+G110</f>
        <v>45473691.55122687</v>
      </c>
      <c r="C110" s="9">
        <f aca="true" t="shared" si="25" ref="C110:C141">B109*$B$8</f>
        <v>1017285.911455046</v>
      </c>
      <c r="D110" s="4">
        <f aca="true" t="shared" si="26" ref="D110:D115">PMT($B$8,$B$6-$A$109,$B$109)</f>
        <v>-1565363.014765771</v>
      </c>
      <c r="H110" s="4">
        <f aca="true" t="shared" si="27" ref="H110:H141">+D110+E110+F110+G110</f>
        <v>-1565363.014765771</v>
      </c>
    </row>
    <row r="111" spans="1:8" ht="12.75">
      <c r="A111">
        <v>98</v>
      </c>
      <c r="B111" s="5">
        <f t="shared" si="24"/>
        <v>44913499.504664525</v>
      </c>
      <c r="C111" s="9">
        <f t="shared" si="25"/>
        <v>1005170.968203422</v>
      </c>
      <c r="D111" s="4">
        <f t="shared" si="26"/>
        <v>-1565363.014765771</v>
      </c>
      <c r="H111" s="4">
        <f t="shared" si="27"/>
        <v>-1565363.014765771</v>
      </c>
    </row>
    <row r="112" spans="1:8" ht="12.75">
      <c r="A112">
        <v>99</v>
      </c>
      <c r="B112" s="5">
        <f t="shared" si="24"/>
        <v>44340924.720686</v>
      </c>
      <c r="C112" s="9">
        <f t="shared" si="25"/>
        <v>992788.2307872481</v>
      </c>
      <c r="D112" s="4">
        <f t="shared" si="26"/>
        <v>-1565363.014765771</v>
      </c>
      <c r="H112" s="4">
        <f t="shared" si="27"/>
        <v>-1565363.014765771</v>
      </c>
    </row>
    <row r="113" spans="1:8" ht="12.75">
      <c r="A113">
        <v>100</v>
      </c>
      <c r="B113" s="5">
        <f t="shared" si="24"/>
        <v>43755693.48568388</v>
      </c>
      <c r="C113" s="9">
        <f t="shared" si="25"/>
        <v>980131.7797636446</v>
      </c>
      <c r="D113" s="4">
        <f t="shared" si="26"/>
        <v>-1565363.014765771</v>
      </c>
      <c r="H113" s="4">
        <f t="shared" si="27"/>
        <v>-1565363.014765771</v>
      </c>
    </row>
    <row r="114" spans="1:8" ht="12.75">
      <c r="A114">
        <v>101</v>
      </c>
      <c r="B114" s="5">
        <f t="shared" si="24"/>
        <v>43157526.03576181</v>
      </c>
      <c r="C114" s="9">
        <f t="shared" si="25"/>
        <v>967195.5648436993</v>
      </c>
      <c r="D114" s="4">
        <f t="shared" si="26"/>
        <v>-1565363.014765771</v>
      </c>
      <c r="H114" s="4">
        <f t="shared" si="27"/>
        <v>-1565363.014765771</v>
      </c>
    </row>
    <row r="115" spans="1:8" s="6" customFormat="1" ht="12.75">
      <c r="A115" s="6">
        <v>102</v>
      </c>
      <c r="B115" s="5">
        <f t="shared" si="24"/>
        <v>41712231.51584403</v>
      </c>
      <c r="C115" s="9">
        <f t="shared" si="25"/>
        <v>953973.4020001878</v>
      </c>
      <c r="D115" s="8">
        <f t="shared" si="26"/>
        <v>-1565363.014765771</v>
      </c>
      <c r="E115" s="11"/>
      <c r="F115" s="11">
        <f>F109*(1+$B$9)</f>
        <v>-833904.9071522019</v>
      </c>
      <c r="G115" s="11"/>
      <c r="H115" s="8">
        <f t="shared" si="27"/>
        <v>-2399267.921917973</v>
      </c>
    </row>
    <row r="116" spans="1:8" ht="12.75">
      <c r="A116">
        <v>103</v>
      </c>
      <c r="B116" s="5">
        <f t="shared" si="24"/>
        <v>41099575.600158155</v>
      </c>
      <c r="C116" s="9">
        <f t="shared" si="25"/>
        <v>922025.9606914414</v>
      </c>
      <c r="D116" s="4">
        <f aca="true" t="shared" si="28" ref="D116:D121">PMT($B$8,$B$6-$A$115,$B$115)</f>
        <v>-1534681.8763773239</v>
      </c>
      <c r="H116" s="4">
        <f t="shared" si="27"/>
        <v>-1534681.8763773239</v>
      </c>
    </row>
    <row r="117" spans="1:8" ht="12.75">
      <c r="A117">
        <v>104</v>
      </c>
      <c r="B117" s="5">
        <f t="shared" si="24"/>
        <v>40473377.26205311</v>
      </c>
      <c r="C117" s="9">
        <f t="shared" si="25"/>
        <v>908483.5382722765</v>
      </c>
      <c r="D117" s="4">
        <f t="shared" si="28"/>
        <v>-1534681.8763773239</v>
      </c>
      <c r="H117" s="4">
        <f t="shared" si="27"/>
        <v>-1534681.8763773239</v>
      </c>
    </row>
    <row r="118" spans="1:8" ht="12.75">
      <c r="A118">
        <v>105</v>
      </c>
      <c r="B118" s="5">
        <f t="shared" si="24"/>
        <v>39833337.153721616</v>
      </c>
      <c r="C118" s="9">
        <f t="shared" si="25"/>
        <v>894641.7680458291</v>
      </c>
      <c r="D118" s="4">
        <f t="shared" si="28"/>
        <v>-1534681.8763773239</v>
      </c>
      <c r="H118" s="4">
        <f t="shared" si="27"/>
        <v>-1534681.8763773239</v>
      </c>
    </row>
    <row r="119" spans="1:8" ht="12.75">
      <c r="A119">
        <v>106</v>
      </c>
      <c r="B119" s="5">
        <f t="shared" si="24"/>
        <v>39179149.310437575</v>
      </c>
      <c r="C119" s="9">
        <f t="shared" si="25"/>
        <v>880494.0330932831</v>
      </c>
      <c r="D119" s="4">
        <f t="shared" si="28"/>
        <v>-1534681.8763773239</v>
      </c>
      <c r="H119" s="4">
        <f t="shared" si="27"/>
        <v>-1534681.8763773239</v>
      </c>
    </row>
    <row r="120" spans="1:8" ht="12.75">
      <c r="A120">
        <v>107</v>
      </c>
      <c r="B120" s="5">
        <f t="shared" si="24"/>
        <v>38510501.00429272</v>
      </c>
      <c r="C120" s="9">
        <f t="shared" si="25"/>
        <v>866033.5702324669</v>
      </c>
      <c r="D120" s="4">
        <f t="shared" si="28"/>
        <v>-1534681.8763773239</v>
      </c>
      <c r="H120" s="4">
        <f t="shared" si="27"/>
        <v>-1534681.8763773239</v>
      </c>
    </row>
    <row r="121" spans="1:8" s="6" customFormat="1" ht="12.75">
      <c r="A121" s="6">
        <v>108</v>
      </c>
      <c r="B121" s="5">
        <f t="shared" si="24"/>
        <v>33783994.7335693</v>
      </c>
      <c r="C121" s="9">
        <f t="shared" si="25"/>
        <v>851253.4667847829</v>
      </c>
      <c r="D121" s="8">
        <f t="shared" si="28"/>
        <v>-1534681.8763773239</v>
      </c>
      <c r="E121" s="11">
        <v>-3200000</v>
      </c>
      <c r="F121" s="11">
        <f>F115*(1+$B$9)</f>
        <v>-843077.861130876</v>
      </c>
      <c r="G121" s="11"/>
      <c r="H121" s="8">
        <f t="shared" si="27"/>
        <v>-5577759.7375082</v>
      </c>
    </row>
    <row r="122" spans="1:8" ht="12.75">
      <c r="A122">
        <v>109</v>
      </c>
      <c r="B122" s="5">
        <f t="shared" si="24"/>
        <v>33160121.180985216</v>
      </c>
      <c r="C122" s="9">
        <f t="shared" si="25"/>
        <v>746776.6424431616</v>
      </c>
      <c r="D122" s="4">
        <f aca="true" t="shared" si="29" ref="D122:D127">PMT($B$8,$B$6-$A$121,$B$121)</f>
        <v>-1370650.1950272515</v>
      </c>
      <c r="H122" s="4">
        <f t="shared" si="27"/>
        <v>-1370650.1950272515</v>
      </c>
    </row>
    <row r="123" spans="1:8" ht="12.75">
      <c r="A123">
        <v>110</v>
      </c>
      <c r="B123" s="5">
        <f t="shared" si="24"/>
        <v>32522457.246281367</v>
      </c>
      <c r="C123" s="9">
        <f t="shared" si="25"/>
        <v>732986.260323403</v>
      </c>
      <c r="D123" s="4">
        <f t="shared" si="29"/>
        <v>-1370650.1950272515</v>
      </c>
      <c r="H123" s="4">
        <f t="shared" si="27"/>
        <v>-1370650.1950272515</v>
      </c>
    </row>
    <row r="124" spans="1:8" ht="12.75">
      <c r="A124">
        <v>111</v>
      </c>
      <c r="B124" s="5">
        <f t="shared" si="24"/>
        <v>31870698.100637525</v>
      </c>
      <c r="C124" s="9">
        <f t="shared" si="25"/>
        <v>718891.0493834111</v>
      </c>
      <c r="D124" s="4">
        <f t="shared" si="29"/>
        <v>-1370650.1950272515</v>
      </c>
      <c r="H124" s="4">
        <f t="shared" si="27"/>
        <v>-1370650.1950272515</v>
      </c>
    </row>
    <row r="125" spans="1:8" ht="12.75">
      <c r="A125">
        <v>112</v>
      </c>
      <c r="B125" s="5">
        <f t="shared" si="24"/>
        <v>31204532.177159864</v>
      </c>
      <c r="C125" s="9">
        <f t="shared" si="25"/>
        <v>704484.2715495896</v>
      </c>
      <c r="D125" s="4">
        <f t="shared" si="29"/>
        <v>-1370650.1950272515</v>
      </c>
      <c r="H125" s="4">
        <f t="shared" si="27"/>
        <v>-1370650.1950272515</v>
      </c>
    </row>
    <row r="126" spans="1:8" ht="12.75">
      <c r="A126">
        <v>113</v>
      </c>
      <c r="B126" s="5">
        <f t="shared" si="24"/>
        <v>30523641.021939542</v>
      </c>
      <c r="C126" s="9">
        <f t="shared" si="25"/>
        <v>689759.0398069271</v>
      </c>
      <c r="D126" s="4">
        <f t="shared" si="29"/>
        <v>-1370650.1950272515</v>
      </c>
      <c r="H126" s="4">
        <f t="shared" si="27"/>
        <v>-1370650.1950272515</v>
      </c>
    </row>
    <row r="127" spans="1:8" s="6" customFormat="1" ht="12.75">
      <c r="A127" s="6">
        <v>114</v>
      </c>
      <c r="B127" s="5">
        <f t="shared" si="24"/>
        <v>28975347.424215704</v>
      </c>
      <c r="C127" s="9">
        <f t="shared" si="25"/>
        <v>674708.3149067294</v>
      </c>
      <c r="D127" s="8">
        <f t="shared" si="29"/>
        <v>-1370650.1950272515</v>
      </c>
      <c r="E127" s="11"/>
      <c r="F127" s="11">
        <f>F121*(1+$B$9)</f>
        <v>-852351.7176033156</v>
      </c>
      <c r="G127" s="11"/>
      <c r="H127" s="8">
        <f t="shared" si="27"/>
        <v>-2223001.9126305673</v>
      </c>
    </row>
    <row r="128" spans="1:8" ht="12.75">
      <c r="A128">
        <v>115</v>
      </c>
      <c r="B128" s="5">
        <f t="shared" si="24"/>
        <v>28284348.852751836</v>
      </c>
      <c r="C128" s="9">
        <f t="shared" si="25"/>
        <v>640484.1355714311</v>
      </c>
      <c r="D128" s="4">
        <f aca="true" t="shared" si="30" ref="D128:D133">PMT($B$8,$B$6-$A$127,$B$127)</f>
        <v>-1331482.707035299</v>
      </c>
      <c r="H128" s="4">
        <f t="shared" si="27"/>
        <v>-1331482.707035299</v>
      </c>
    </row>
    <row r="129" spans="1:8" ht="12.75">
      <c r="A129">
        <v>116</v>
      </c>
      <c r="B129" s="5">
        <f t="shared" si="24"/>
        <v>27578076.137504786</v>
      </c>
      <c r="C129" s="9">
        <f t="shared" si="25"/>
        <v>625209.9917882489</v>
      </c>
      <c r="D129" s="4">
        <f t="shared" si="30"/>
        <v>-1331482.707035299</v>
      </c>
      <c r="H129" s="4">
        <f t="shared" si="27"/>
        <v>-1331482.707035299</v>
      </c>
    </row>
    <row r="130" spans="1:8" ht="12.75">
      <c r="A130">
        <v>117</v>
      </c>
      <c r="B130" s="5">
        <f t="shared" si="24"/>
        <v>26856191.65191794</v>
      </c>
      <c r="C130" s="9">
        <f t="shared" si="25"/>
        <v>609598.2214484515</v>
      </c>
      <c r="D130" s="4">
        <f t="shared" si="30"/>
        <v>-1331482.707035299</v>
      </c>
      <c r="H130" s="4">
        <f t="shared" si="27"/>
        <v>-1331482.707035299</v>
      </c>
    </row>
    <row r="131" spans="1:8" ht="12.75">
      <c r="A131">
        <v>118</v>
      </c>
      <c r="B131" s="5">
        <f t="shared" si="24"/>
        <v>26118350.306385137</v>
      </c>
      <c r="C131" s="9">
        <f t="shared" si="25"/>
        <v>593641.3615024992</v>
      </c>
      <c r="D131" s="4">
        <f t="shared" si="30"/>
        <v>-1331482.707035299</v>
      </c>
      <c r="H131" s="4">
        <f t="shared" si="27"/>
        <v>-1331482.707035299</v>
      </c>
    </row>
    <row r="132" spans="1:8" ht="12.75">
      <c r="A132">
        <v>119</v>
      </c>
      <c r="B132" s="5">
        <f t="shared" si="24"/>
        <v>25364199.38328408</v>
      </c>
      <c r="C132" s="9">
        <f t="shared" si="25"/>
        <v>577331.7839342423</v>
      </c>
      <c r="D132" s="4">
        <f t="shared" si="30"/>
        <v>-1331482.707035299</v>
      </c>
      <c r="H132" s="4">
        <f t="shared" si="27"/>
        <v>-1331482.707035299</v>
      </c>
    </row>
    <row r="133" spans="1:8" s="6" customFormat="1" ht="12.75">
      <c r="A133" s="6">
        <v>120</v>
      </c>
      <c r="B133" s="5">
        <f t="shared" si="24"/>
        <v>20531650.781866252</v>
      </c>
      <c r="C133" s="9">
        <f t="shared" si="25"/>
        <v>560661.6921144252</v>
      </c>
      <c r="D133" s="8">
        <f t="shared" si="30"/>
        <v>-1331482.707035299</v>
      </c>
      <c r="E133" s="11">
        <v>-3200000</v>
      </c>
      <c r="F133" s="11">
        <f>F127*(1+$B$9)</f>
        <v>-861727.586496952</v>
      </c>
      <c r="G133" s="11"/>
      <c r="H133" s="8">
        <f t="shared" si="27"/>
        <v>-5393210.293532251</v>
      </c>
    </row>
    <row r="134" spans="1:8" ht="12.75">
      <c r="A134">
        <v>121</v>
      </c>
      <c r="B134" s="5">
        <f t="shared" si="24"/>
        <v>19873910.40460084</v>
      </c>
      <c r="C134" s="9">
        <f t="shared" si="25"/>
        <v>453840.86031313735</v>
      </c>
      <c r="D134" s="4">
        <f aca="true" t="shared" si="31" ref="D134:D139">PMT($B$8,$B$6-$A$133,$B$133)</f>
        <v>-1111581.237578549</v>
      </c>
      <c r="H134" s="4">
        <f t="shared" si="27"/>
        <v>-1111581.237578549</v>
      </c>
    </row>
    <row r="135" spans="1:8" ht="12.75">
      <c r="A135">
        <v>122</v>
      </c>
      <c r="B135" s="5">
        <f t="shared" si="24"/>
        <v>19201631.03766274</v>
      </c>
      <c r="C135" s="9">
        <f t="shared" si="25"/>
        <v>439301.87064044777</v>
      </c>
      <c r="D135" s="4">
        <f t="shared" si="31"/>
        <v>-1111581.237578549</v>
      </c>
      <c r="H135" s="4">
        <f t="shared" si="27"/>
        <v>-1111581.237578549</v>
      </c>
    </row>
    <row r="136" spans="1:8" ht="12.75">
      <c r="A136">
        <v>123</v>
      </c>
      <c r="B136" s="5">
        <f t="shared" si="24"/>
        <v>18514491.30467305</v>
      </c>
      <c r="C136" s="9">
        <f t="shared" si="25"/>
        <v>424441.50458885723</v>
      </c>
      <c r="D136" s="4">
        <f t="shared" si="31"/>
        <v>-1111581.237578549</v>
      </c>
      <c r="H136" s="4">
        <f t="shared" si="27"/>
        <v>-1111581.237578549</v>
      </c>
    </row>
    <row r="137" spans="1:8" ht="12.75">
      <c r="A137">
        <v>124</v>
      </c>
      <c r="B137" s="5">
        <f t="shared" si="24"/>
        <v>17812162.725404575</v>
      </c>
      <c r="C137" s="9">
        <f t="shared" si="25"/>
        <v>409252.65831007616</v>
      </c>
      <c r="D137" s="4">
        <f t="shared" si="31"/>
        <v>-1111581.237578549</v>
      </c>
      <c r="H137" s="4">
        <f t="shared" si="27"/>
        <v>-1111581.237578549</v>
      </c>
    </row>
    <row r="138" spans="1:8" ht="12.75">
      <c r="A138">
        <v>125</v>
      </c>
      <c r="B138" s="5">
        <f t="shared" si="24"/>
        <v>17094309.558755178</v>
      </c>
      <c r="C138" s="9">
        <f t="shared" si="25"/>
        <v>393728.0709291517</v>
      </c>
      <c r="D138" s="4">
        <f t="shared" si="31"/>
        <v>-1111581.237578549</v>
      </c>
      <c r="H138" s="4">
        <f t="shared" si="27"/>
        <v>-1111581.237578549</v>
      </c>
    </row>
    <row r="139" spans="1:8" s="6" customFormat="1" ht="12.75">
      <c r="A139" s="6">
        <v>126</v>
      </c>
      <c r="B139" s="5">
        <f t="shared" si="24"/>
        <v>15489382.052301692</v>
      </c>
      <c r="C139" s="9">
        <f t="shared" si="25"/>
        <v>377860.3210734794</v>
      </c>
      <c r="D139" s="8">
        <f t="shared" si="31"/>
        <v>-1111581.237578549</v>
      </c>
      <c r="E139" s="11"/>
      <c r="F139" s="11">
        <f>F133*(1+$B$9)</f>
        <v>-871206.5899484183</v>
      </c>
      <c r="G139" s="11"/>
      <c r="H139" s="8">
        <f t="shared" si="27"/>
        <v>-1982787.8275269673</v>
      </c>
    </row>
    <row r="140" spans="1:8" ht="12.75">
      <c r="A140">
        <v>127</v>
      </c>
      <c r="B140" s="5">
        <f t="shared" si="24"/>
        <v>14779377.1522669</v>
      </c>
      <c r="C140" s="9">
        <f t="shared" si="25"/>
        <v>342384.28030074324</v>
      </c>
      <c r="D140" s="4">
        <f aca="true" t="shared" si="32" ref="D140:D145">PMT($B$8,$B$6-$A$139,$B$139)</f>
        <v>-1052389.1803355373</v>
      </c>
      <c r="H140" s="4">
        <f t="shared" si="27"/>
        <v>-1052389.1803355373</v>
      </c>
    </row>
    <row r="141" spans="1:8" ht="12.75">
      <c r="A141">
        <v>128</v>
      </c>
      <c r="B141" s="5">
        <f t="shared" si="24"/>
        <v>14053677.983998062</v>
      </c>
      <c r="C141" s="9">
        <f t="shared" si="25"/>
        <v>326690.012066699</v>
      </c>
      <c r="D141" s="4">
        <f t="shared" si="32"/>
        <v>-1052389.1803355373</v>
      </c>
      <c r="H141" s="4">
        <f t="shared" si="27"/>
        <v>-1052389.1803355373</v>
      </c>
    </row>
    <row r="142" spans="1:8" ht="12.75">
      <c r="A142">
        <v>129</v>
      </c>
      <c r="B142" s="5">
        <f aca="true" t="shared" si="33" ref="B142:B173">B141+C142+D142+E142+F142+G142</f>
        <v>13311937.634318398</v>
      </c>
      <c r="C142" s="9">
        <f aca="true" t="shared" si="34" ref="C142:C157">B141*$B$8</f>
        <v>310648.83065587236</v>
      </c>
      <c r="D142" s="4">
        <f t="shared" si="32"/>
        <v>-1052389.1803355373</v>
      </c>
      <c r="H142" s="4">
        <f aca="true" t="shared" si="35" ref="H142:H173">+D142+E142+F142+G142</f>
        <v>-1052389.1803355373</v>
      </c>
    </row>
    <row r="143" spans="1:8" ht="12.75">
      <c r="A143">
        <v>130</v>
      </c>
      <c r="B143" s="5">
        <f t="shared" si="33"/>
        <v>12553801.521725949</v>
      </c>
      <c r="C143" s="9">
        <f t="shared" si="34"/>
        <v>294253.06774308684</v>
      </c>
      <c r="D143" s="4">
        <f t="shared" si="32"/>
        <v>-1052389.1803355373</v>
      </c>
      <c r="H143" s="4">
        <f t="shared" si="35"/>
        <v>-1052389.1803355373</v>
      </c>
    </row>
    <row r="144" spans="1:8" ht="12.75">
      <c r="A144">
        <v>131</v>
      </c>
      <c r="B144" s="5">
        <f t="shared" si="33"/>
        <v>11778907.226889463</v>
      </c>
      <c r="C144" s="9">
        <f t="shared" si="34"/>
        <v>277494.885499051</v>
      </c>
      <c r="D144" s="4">
        <f t="shared" si="32"/>
        <v>-1052389.1803355373</v>
      </c>
      <c r="H144" s="4">
        <f t="shared" si="35"/>
        <v>-1052389.1803355373</v>
      </c>
    </row>
    <row r="145" spans="1:8" s="6" customFormat="1" ht="12.75">
      <c r="A145" s="6">
        <v>132</v>
      </c>
      <c r="B145" s="5">
        <f t="shared" si="33"/>
        <v>6906094.45695964</v>
      </c>
      <c r="C145" s="9">
        <f t="shared" si="34"/>
        <v>260366.27284356314</v>
      </c>
      <c r="D145" s="8">
        <f t="shared" si="32"/>
        <v>-1052389.1803355373</v>
      </c>
      <c r="E145" s="11">
        <v>-3200000</v>
      </c>
      <c r="F145" s="11">
        <f>F139*(1+$B$9)</f>
        <v>-880789.8624378508</v>
      </c>
      <c r="G145" s="11"/>
      <c r="H145" s="8">
        <f t="shared" si="35"/>
        <v>-5133179.042773388</v>
      </c>
    </row>
    <row r="146" spans="1:8" ht="12.75">
      <c r="A146">
        <v>133</v>
      </c>
      <c r="B146" s="5">
        <f t="shared" si="33"/>
        <v>6397243.044563947</v>
      </c>
      <c r="C146" s="9">
        <f t="shared" si="34"/>
        <v>152655.42371870883</v>
      </c>
      <c r="D146" s="4">
        <f aca="true" t="shared" si="36" ref="D146:D151">PMT($B$8,$B$6-$A$145,$B$145)</f>
        <v>-661506.8361144015</v>
      </c>
      <c r="H146" s="4">
        <f t="shared" si="35"/>
        <v>-661506.8361144015</v>
      </c>
    </row>
    <row r="147" spans="1:8" ht="12.75">
      <c r="A147">
        <v>134</v>
      </c>
      <c r="B147" s="5">
        <f t="shared" si="33"/>
        <v>5877143.751263462</v>
      </c>
      <c r="C147" s="9">
        <f t="shared" si="34"/>
        <v>141407.54281391657</v>
      </c>
      <c r="D147" s="4">
        <f t="shared" si="36"/>
        <v>-661506.8361144015</v>
      </c>
      <c r="H147" s="4">
        <f t="shared" si="35"/>
        <v>-661506.8361144015</v>
      </c>
    </row>
    <row r="148" spans="1:8" ht="12.75">
      <c r="A148">
        <v>135</v>
      </c>
      <c r="B148" s="5">
        <f t="shared" si="33"/>
        <v>5345547.9488304425</v>
      </c>
      <c r="C148" s="9">
        <f t="shared" si="34"/>
        <v>129911.03368138146</v>
      </c>
      <c r="D148" s="4">
        <f t="shared" si="36"/>
        <v>-661506.8361144015</v>
      </c>
      <c r="H148" s="4">
        <f t="shared" si="35"/>
        <v>-661506.8361144015</v>
      </c>
    </row>
    <row r="149" spans="1:8" ht="12.75">
      <c r="A149">
        <v>136</v>
      </c>
      <c r="B149" s="5">
        <f t="shared" si="33"/>
        <v>4802201.513246769</v>
      </c>
      <c r="C149" s="9">
        <f t="shared" si="34"/>
        <v>118160.4005307272</v>
      </c>
      <c r="D149" s="4">
        <f t="shared" si="36"/>
        <v>-661506.8361144015</v>
      </c>
      <c r="H149" s="4">
        <f t="shared" si="35"/>
        <v>-661506.8361144015</v>
      </c>
    </row>
    <row r="150" spans="1:8" ht="12.75">
      <c r="A150">
        <v>137</v>
      </c>
      <c r="B150" s="5">
        <f t="shared" si="33"/>
        <v>4246844.703222519</v>
      </c>
      <c r="C150" s="9">
        <f t="shared" si="34"/>
        <v>106150.02609015061</v>
      </c>
      <c r="D150" s="4">
        <f t="shared" si="36"/>
        <v>-661506.8361144015</v>
      </c>
      <c r="H150" s="4">
        <f t="shared" si="35"/>
        <v>-661506.8361144015</v>
      </c>
    </row>
    <row r="151" spans="1:8" s="6" customFormat="1" ht="12.75">
      <c r="A151" s="6">
        <v>138</v>
      </c>
      <c r="B151" s="5">
        <f t="shared" si="33"/>
        <v>2788733.485104592</v>
      </c>
      <c r="C151" s="9">
        <f t="shared" si="34"/>
        <v>93874.16892114145</v>
      </c>
      <c r="D151" s="8">
        <f t="shared" si="36"/>
        <v>-661506.8361144015</v>
      </c>
      <c r="E151" s="11"/>
      <c r="F151" s="11">
        <f>F145*(1+$B$9)</f>
        <v>-890478.550924667</v>
      </c>
      <c r="G151" s="11"/>
      <c r="H151" s="8">
        <f t="shared" si="35"/>
        <v>-1551985.3870390686</v>
      </c>
    </row>
    <row r="152" spans="1:8" ht="12.75">
      <c r="A152">
        <v>139</v>
      </c>
      <c r="B152" s="5">
        <f t="shared" si="33"/>
        <v>2348974.365439647</v>
      </c>
      <c r="C152" s="9">
        <f t="shared" si="34"/>
        <v>61643.42154025667</v>
      </c>
      <c r="D152" s="4">
        <f aca="true" t="shared" si="37" ref="D152:D157">PMT($B$8,$B$6-$A$151,$B$151)</f>
        <v>-501402.54120520165</v>
      </c>
      <c r="H152" s="4">
        <f t="shared" si="35"/>
        <v>-501402.54120520165</v>
      </c>
    </row>
    <row r="153" spans="1:8" ht="12.75">
      <c r="A153">
        <v>140</v>
      </c>
      <c r="B153" s="5">
        <f t="shared" si="33"/>
        <v>1899494.612040976</v>
      </c>
      <c r="C153" s="9">
        <f t="shared" si="34"/>
        <v>51922.787806530876</v>
      </c>
      <c r="D153" s="4">
        <f t="shared" si="37"/>
        <v>-501402.54120520165</v>
      </c>
      <c r="H153" s="4">
        <f t="shared" si="35"/>
        <v>-501402.54120520165</v>
      </c>
    </row>
    <row r="154" spans="1:8" ht="12.75">
      <c r="A154">
        <v>141</v>
      </c>
      <c r="B154" s="5">
        <f t="shared" si="33"/>
        <v>1440079.3556404738</v>
      </c>
      <c r="C154" s="9">
        <f t="shared" si="34"/>
        <v>41987.28480469931</v>
      </c>
      <c r="D154" s="4">
        <f t="shared" si="37"/>
        <v>-501402.54120520165</v>
      </c>
      <c r="H154" s="4">
        <f t="shared" si="35"/>
        <v>-501402.54120520165</v>
      </c>
    </row>
    <row r="155" spans="1:8" ht="12.75">
      <c r="A155">
        <v>142</v>
      </c>
      <c r="B155" s="5">
        <f t="shared" si="33"/>
        <v>970508.9774029133</v>
      </c>
      <c r="C155" s="9">
        <f t="shared" si="34"/>
        <v>31832.162967641038</v>
      </c>
      <c r="D155" s="4">
        <f t="shared" si="37"/>
        <v>-501402.54120520165</v>
      </c>
      <c r="H155" s="4">
        <f t="shared" si="35"/>
        <v>-501402.54120520165</v>
      </c>
    </row>
    <row r="156" spans="1:8" ht="12.75">
      <c r="A156">
        <v>143</v>
      </c>
      <c r="B156" s="5">
        <f t="shared" si="33"/>
        <v>490559.00393937493</v>
      </c>
      <c r="C156" s="9">
        <f t="shared" si="34"/>
        <v>21452.567741663363</v>
      </c>
      <c r="D156" s="4">
        <f t="shared" si="37"/>
        <v>-501402.54120520165</v>
      </c>
      <c r="H156" s="4">
        <f t="shared" si="35"/>
        <v>-501402.54120520165</v>
      </c>
    </row>
    <row r="157" spans="1:8" s="6" customFormat="1" ht="12.75">
      <c r="A157" s="6">
        <v>144</v>
      </c>
      <c r="B157" s="5">
        <f t="shared" si="33"/>
        <v>4.598405212163925E-09</v>
      </c>
      <c r="C157" s="9">
        <f t="shared" si="34"/>
        <v>10843.53726583133</v>
      </c>
      <c r="D157" s="4">
        <f t="shared" si="37"/>
        <v>-501402.54120520165</v>
      </c>
      <c r="E157" s="11"/>
      <c r="F157" s="11"/>
      <c r="G157" s="11"/>
      <c r="H157" s="4">
        <f t="shared" si="35"/>
        <v>-501402.54120520165</v>
      </c>
    </row>
    <row r="161" spans="1:5" ht="12.75">
      <c r="A161" t="s">
        <v>15</v>
      </c>
      <c r="B161" t="s">
        <v>16</v>
      </c>
      <c r="D161" s="4">
        <f>D14</f>
        <v>-3002449.669077093</v>
      </c>
      <c r="E161" s="12" t="s">
        <v>17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2008-11-05T19:58:18Z</dcterms:created>
  <dcterms:modified xsi:type="dcterms:W3CDTF">2008-11-05T22:08:38Z</dcterms:modified>
  <cp:category/>
  <cp:version/>
  <cp:contentType/>
  <cp:contentStatus/>
</cp:coreProperties>
</file>